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ss1030610\Desktop\"/>
    </mc:Choice>
  </mc:AlternateContent>
  <bookViews>
    <workbookView xWindow="120" yWindow="60" windowWidth="15180" windowHeight="9345"/>
  </bookViews>
  <sheets>
    <sheet name="TMF" sheetId="4" r:id="rId1"/>
  </sheets>
  <calcPr calcId="152511"/>
</workbook>
</file>

<file path=xl/calcChain.xml><?xml version="1.0" encoding="utf-8"?>
<calcChain xmlns="http://schemas.openxmlformats.org/spreadsheetml/2006/main">
  <c r="P22" i="4" l="1"/>
  <c r="P14" i="4"/>
  <c r="Q20" i="4"/>
  <c r="Q12" i="4"/>
  <c r="P33" i="4"/>
  <c r="P32" i="4"/>
  <c r="R32" i="4" s="1"/>
  <c r="P31" i="4"/>
  <c r="R31" i="4" s="1"/>
  <c r="P30" i="4"/>
  <c r="R30" i="4" s="1"/>
  <c r="P34" i="4"/>
  <c r="R34" i="4" s="1"/>
  <c r="P35" i="4"/>
  <c r="R35" i="4" s="1"/>
  <c r="P29" i="4"/>
  <c r="P28" i="4"/>
  <c r="R28" i="4" s="1"/>
  <c r="P27" i="4"/>
  <c r="P26" i="4"/>
  <c r="P25" i="4"/>
  <c r="P16" i="4"/>
  <c r="P23" i="4"/>
  <c r="P21" i="4"/>
  <c r="P17" i="4"/>
  <c r="P13" i="4"/>
  <c r="P15" i="4"/>
  <c r="P18" i="4"/>
  <c r="P19" i="4"/>
  <c r="Q5" i="4"/>
  <c r="Z13" i="4"/>
  <c r="AG10" i="4"/>
  <c r="AF10" i="4"/>
  <c r="AE10" i="4"/>
  <c r="AD10" i="4"/>
  <c r="AC10" i="4"/>
  <c r="AB10" i="4"/>
  <c r="AA10" i="4"/>
  <c r="Z10" i="4"/>
  <c r="Z6" i="4"/>
  <c r="Z3" i="4"/>
  <c r="AF12" i="4"/>
  <c r="Z12" i="4"/>
  <c r="U35" i="4" l="1"/>
  <c r="P12" i="4"/>
  <c r="N12" i="4" s="1"/>
  <c r="U28" i="4"/>
  <c r="U34" i="4"/>
  <c r="G7" i="4"/>
  <c r="Z5" i="4" s="1"/>
  <c r="G6" i="4"/>
  <c r="Z4" i="4" s="1"/>
  <c r="R33" i="4"/>
  <c r="R29" i="4"/>
  <c r="R27" i="4"/>
  <c r="P24" i="4"/>
  <c r="U24" i="4" s="1"/>
  <c r="R23" i="4"/>
  <c r="R22" i="4"/>
  <c r="R16" i="4"/>
  <c r="R14" i="4"/>
  <c r="R13" i="4"/>
  <c r="R15" i="4"/>
  <c r="P20" i="4" l="1"/>
  <c r="R25" i="4"/>
  <c r="R26" i="4"/>
  <c r="R24" i="4"/>
  <c r="R21" i="4"/>
  <c r="R20" i="4" s="1"/>
  <c r="R19" i="4"/>
  <c r="R18" i="4"/>
  <c r="S5" i="4"/>
  <c r="R17" i="4"/>
  <c r="R12" i="4"/>
  <c r="Q3" i="4" l="1"/>
  <c r="Q4" i="4"/>
  <c r="N5" i="4" l="1"/>
  <c r="Q6" i="4" l="1"/>
</calcChain>
</file>

<file path=xl/comments1.xml><?xml version="1.0" encoding="utf-8"?>
<comments xmlns="http://schemas.openxmlformats.org/spreadsheetml/2006/main">
  <authors>
    <author>srjohn</author>
  </authors>
  <commentList>
    <comment ref="J5" authorId="0" shapeId="0">
      <text>
        <r>
          <rPr>
            <b/>
            <sz val="12"/>
            <color indexed="81"/>
            <rFont val="Tahoma"/>
            <family val="2"/>
          </rPr>
          <t>Best
Practice Identification</t>
        </r>
      </text>
    </comment>
    <comment ref="J6" authorId="0" shapeId="0">
      <text>
        <r>
          <rPr>
            <b/>
            <sz val="12"/>
            <color indexed="81"/>
            <rFont val="Tahoma"/>
            <family val="2"/>
          </rPr>
          <t>Improvement
Area
Identification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<sst xmlns="http://schemas.openxmlformats.org/spreadsheetml/2006/main" count="201" uniqueCount="121">
  <si>
    <t>Attribute</t>
  </si>
  <si>
    <t>Select</t>
  </si>
  <si>
    <t>Monitoring Form</t>
  </si>
  <si>
    <t>Program Name</t>
  </si>
  <si>
    <t>Type of monitoring</t>
  </si>
  <si>
    <t>Assessee's Name</t>
  </si>
  <si>
    <t>BPI</t>
  </si>
  <si>
    <t>Employee ID</t>
  </si>
  <si>
    <t>IAI</t>
  </si>
  <si>
    <t>Call Id :</t>
  </si>
  <si>
    <t>Case (Service Request) Id :</t>
  </si>
  <si>
    <t>Date :</t>
  </si>
  <si>
    <t xml:space="preserve"> Sub-attribute</t>
  </si>
  <si>
    <t>Points Earned</t>
  </si>
  <si>
    <t>Points Possible</t>
  </si>
  <si>
    <t>Points Lost</t>
  </si>
  <si>
    <t>Rating Choices</t>
  </si>
  <si>
    <t>Score for Attribute # 1</t>
  </si>
  <si>
    <t>Observations</t>
  </si>
  <si>
    <t>Score for Attribute # 2</t>
  </si>
  <si>
    <t>Issue of MCIP</t>
  </si>
  <si>
    <t>SCORE</t>
  </si>
  <si>
    <t>CSAT</t>
  </si>
  <si>
    <t>Team Leader</t>
  </si>
  <si>
    <t>Team Lead</t>
  </si>
  <si>
    <t>NEEDS IMPROVEMENT</t>
  </si>
  <si>
    <t>EXCEEDS EXPECTATIONS</t>
  </si>
  <si>
    <t>Opening</t>
  </si>
  <si>
    <t>Closing</t>
  </si>
  <si>
    <t>Emp ID</t>
  </si>
  <si>
    <t>Agent's Name</t>
  </si>
  <si>
    <t>&lt;Please Select a CRO&gt;</t>
  </si>
  <si>
    <t>Call ID</t>
  </si>
  <si>
    <t>Date</t>
  </si>
  <si>
    <t>VERY SATISFIED</t>
  </si>
  <si>
    <t>SATISFIED</t>
  </si>
  <si>
    <t>NEUTRAL</t>
  </si>
  <si>
    <t>DISSATISFIED</t>
  </si>
  <si>
    <t>VERY DISSATISFIED</t>
  </si>
  <si>
    <t>LIVE MONITORING</t>
  </si>
  <si>
    <t>LIVE BARGING</t>
  </si>
  <si>
    <t>SIDE-BY-SIDE</t>
  </si>
  <si>
    <t>RECORDED REMOTE</t>
  </si>
  <si>
    <t>RECORDED CALIBRATION</t>
  </si>
  <si>
    <t>JustAnswer Voice</t>
  </si>
  <si>
    <t>MET</t>
  </si>
  <si>
    <t>NOT MET</t>
  </si>
  <si>
    <t>Assurance</t>
  </si>
  <si>
    <t>Explanation</t>
  </si>
  <si>
    <t>NOT APPLICABLE</t>
  </si>
  <si>
    <t>M/NM/NI/NA</t>
  </si>
  <si>
    <t>M/NM</t>
  </si>
  <si>
    <t>M/NM/NA</t>
  </si>
  <si>
    <t>Hold</t>
  </si>
  <si>
    <t>M/NM/Ni</t>
  </si>
  <si>
    <t>M/NM/NI</t>
  </si>
  <si>
    <t>Navigation</t>
  </si>
  <si>
    <t>Education</t>
  </si>
  <si>
    <t>FullName</t>
  </si>
  <si>
    <t>EmpID</t>
  </si>
  <si>
    <t>TL_Name</t>
  </si>
  <si>
    <t>Channel</t>
  </si>
  <si>
    <t>Fact Finding</t>
  </si>
  <si>
    <t>Call Protocols</t>
  </si>
  <si>
    <t>Communication Skills</t>
  </si>
  <si>
    <t>Agent Behavior</t>
  </si>
  <si>
    <t>Product Knowledge</t>
  </si>
  <si>
    <t>Name</t>
  </si>
  <si>
    <t>EMP ID</t>
  </si>
  <si>
    <t>TL</t>
  </si>
  <si>
    <t>Case ID</t>
  </si>
  <si>
    <t>Extra Mile</t>
  </si>
  <si>
    <t xml:space="preserve"> </t>
  </si>
  <si>
    <t>Empathy</t>
  </si>
  <si>
    <t>Troubleshooting</t>
  </si>
  <si>
    <t>Acampado, Alma Marie</t>
  </si>
  <si>
    <t>Bok, Renette</t>
  </si>
  <si>
    <t>Voice</t>
  </si>
  <si>
    <t>Bagaporo, Christina</t>
  </si>
  <si>
    <t>San Juan, Joe</t>
  </si>
  <si>
    <t>Bassig, Sarah Jane</t>
  </si>
  <si>
    <t>Binavince, Ammiel</t>
  </si>
  <si>
    <t>Email</t>
  </si>
  <si>
    <t>Briones, Christine</t>
  </si>
  <si>
    <t>Email/ Voice Backup</t>
  </si>
  <si>
    <t>Consignado, Erwin</t>
  </si>
  <si>
    <t>Dalisay, James</t>
  </si>
  <si>
    <t>Badeo, Angel</t>
  </si>
  <si>
    <t>De Sagun, Kathleen</t>
  </si>
  <si>
    <t>Espiritu, Venus</t>
  </si>
  <si>
    <t>Gaspar, Mark Steven</t>
  </si>
  <si>
    <t>Lacaba, Merlie</t>
  </si>
  <si>
    <t>Maravilles, Francis</t>
  </si>
  <si>
    <t>Orfano, Raymond</t>
  </si>
  <si>
    <t>Prestoza, Juvyline</t>
  </si>
  <si>
    <t>Punzalan, Russel</t>
  </si>
  <si>
    <t>Quezon, Romnick</t>
  </si>
  <si>
    <t>Santiago, Adrianne</t>
  </si>
  <si>
    <t>Sotto, Leo</t>
  </si>
  <si>
    <t>Tenorio, Karen</t>
  </si>
  <si>
    <t>Villaflor, Ronald</t>
  </si>
  <si>
    <t>Sucgang, Ivy</t>
  </si>
  <si>
    <t>Gregorio, Wistrimundo</t>
  </si>
  <si>
    <t>Rivera, Ma. Cristina</t>
  </si>
  <si>
    <t>Furaque, Evan George</t>
  </si>
  <si>
    <t>Buiza, Ma. Dainne</t>
  </si>
  <si>
    <t>Salinas, Leowe</t>
  </si>
  <si>
    <t>Comprehension/Active Listening</t>
  </si>
  <si>
    <t>Call Control</t>
  </si>
  <si>
    <t>Tone/Energy</t>
  </si>
  <si>
    <t>Opening/Closing</t>
  </si>
  <si>
    <t>Verification</t>
  </si>
  <si>
    <t>Issue Identification</t>
  </si>
  <si>
    <t>Issue Resolution (Primary)</t>
  </si>
  <si>
    <t>Issue Resolution (Secondary)</t>
  </si>
  <si>
    <t>Backend work Auxiliary</t>
  </si>
  <si>
    <t>Accuracy of Information</t>
  </si>
  <si>
    <t>Contact Tracking</t>
  </si>
  <si>
    <t>Call Avoidance</t>
  </si>
  <si>
    <t>Customer Experience</t>
  </si>
  <si>
    <t>M/NA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</si>
</sst>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dd\,\ dd\-mmm\-yy"/>
    <numFmt numFmtId="165" formatCode="[$-409]m/d/yy\ h:mm\ AM/PM;@"/>
    <numFmt numFmtId="166" formatCode="m/d/yy\ h:mm;@"/>
    <numFmt numFmtId="167" formatCode="mm:ss.0;@"/>
  </numFmts>
  <fonts count="4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sz val="16"/>
      <color indexed="12"/>
      <name val="Verdana"/>
      <family val="2"/>
    </font>
    <font>
      <b/>
      <sz val="10"/>
      <color indexed="12"/>
      <name val="Verdana"/>
      <family val="2"/>
    </font>
    <font>
      <b/>
      <sz val="12"/>
      <color indexed="8"/>
      <name val="Verdana"/>
      <family val="2"/>
    </font>
    <font>
      <b/>
      <sz val="9"/>
      <color indexed="12"/>
      <name val="Verdana"/>
      <family val="2"/>
    </font>
    <font>
      <b/>
      <sz val="12"/>
      <name val="Verdana"/>
      <family val="2"/>
    </font>
    <font>
      <b/>
      <sz val="12"/>
      <color indexed="9"/>
      <name val="Verdana"/>
      <family val="2"/>
    </font>
    <font>
      <b/>
      <i/>
      <sz val="9"/>
      <color indexed="12"/>
      <name val="Verdana"/>
      <family val="2"/>
    </font>
    <font>
      <b/>
      <sz val="11"/>
      <color indexed="12"/>
      <name val="Verdana"/>
      <family val="2"/>
    </font>
    <font>
      <b/>
      <sz val="12"/>
      <color indexed="81"/>
      <name val="Tahoma"/>
      <family val="2"/>
    </font>
    <font>
      <b/>
      <sz val="28"/>
      <name val="Calibri"/>
      <family val="2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26"/>
      <name val="Calibri"/>
      <family val="2"/>
      <scheme val="minor"/>
    </font>
    <font>
      <b/>
      <sz val="16"/>
      <color indexed="12"/>
      <name val="Calibri"/>
      <family val="2"/>
      <scheme val="minor"/>
    </font>
    <font>
      <b/>
      <sz val="22"/>
      <color indexed="9"/>
      <name val="Calibri"/>
      <family val="2"/>
      <scheme val="minor"/>
    </font>
    <font>
      <b/>
      <sz val="28"/>
      <color indexed="12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9"/>
      <color indexed="9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indexed="12"/>
      <name val="Calibri"/>
      <family val="2"/>
      <scheme val="minor"/>
    </font>
    <font>
      <i/>
      <sz val="10"/>
      <color indexed="12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indexed="54"/>
      <name val="Calibri"/>
      <family val="2"/>
      <scheme val="minor"/>
    </font>
    <font>
      <sz val="10"/>
      <color indexed="10"/>
      <name val="Calibri"/>
      <family val="2"/>
      <scheme val="minor"/>
    </font>
    <font>
      <sz val="9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9"/>
      <color indexed="12"/>
      <name val="Calibri"/>
      <family val="2"/>
      <scheme val="minor"/>
    </font>
    <font>
      <u/>
      <sz val="9"/>
      <color theme="10"/>
      <name val="Arial"/>
      <family val="2"/>
    </font>
    <font>
      <b/>
      <sz val="12"/>
      <color rgb="FFFF0000"/>
      <name val="Arial"/>
      <family val="2"/>
    </font>
    <font>
      <sz val="12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9"/>
      <color theme="10"/>
      <name val="Arial"/>
      <family val="2"/>
    </font>
    <font>
      <b/>
      <sz val="12"/>
      <color rgb="FF00B0F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0C0EA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2"/>
      </left>
      <right/>
      <top style="double">
        <color indexed="62"/>
      </top>
      <bottom/>
      <diagonal/>
    </border>
    <border>
      <left/>
      <right/>
      <top style="double">
        <color indexed="62"/>
      </top>
      <bottom/>
      <diagonal/>
    </border>
    <border>
      <left/>
      <right style="double">
        <color indexed="62"/>
      </right>
      <top style="double">
        <color indexed="62"/>
      </top>
      <bottom/>
      <diagonal/>
    </border>
    <border>
      <left style="double">
        <color indexed="62"/>
      </left>
      <right/>
      <top/>
      <bottom/>
      <diagonal/>
    </border>
    <border>
      <left/>
      <right style="double">
        <color indexed="62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2"/>
      </left>
      <right/>
      <top/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5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54"/>
      </left>
      <right/>
      <top style="medium">
        <color indexed="54"/>
      </top>
      <bottom style="thin">
        <color indexed="54"/>
      </bottom>
      <diagonal/>
    </border>
    <border>
      <left/>
      <right/>
      <top style="medium">
        <color indexed="54"/>
      </top>
      <bottom style="thin">
        <color indexed="54"/>
      </bottom>
      <diagonal/>
    </border>
    <border>
      <left/>
      <right style="medium">
        <color indexed="54"/>
      </right>
      <top style="medium">
        <color indexed="54"/>
      </top>
      <bottom style="thin">
        <color indexed="54"/>
      </bottom>
      <diagonal/>
    </border>
    <border>
      <left style="medium">
        <color indexed="54"/>
      </left>
      <right/>
      <top style="thin">
        <color indexed="54"/>
      </top>
      <bottom/>
      <diagonal/>
    </border>
    <border>
      <left/>
      <right/>
      <top style="thin">
        <color indexed="54"/>
      </top>
      <bottom/>
      <diagonal/>
    </border>
    <border>
      <left/>
      <right style="medium">
        <color indexed="54"/>
      </right>
      <top style="thin">
        <color indexed="5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2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2"/>
      </right>
      <top style="thin">
        <color indexed="64"/>
      </top>
      <bottom/>
      <diagonal/>
    </border>
    <border>
      <left style="double">
        <color indexed="62"/>
      </left>
      <right style="dashed">
        <color indexed="62"/>
      </right>
      <top style="thin">
        <color indexed="62"/>
      </top>
      <bottom style="dashed">
        <color indexed="62"/>
      </bottom>
      <diagonal/>
    </border>
    <border>
      <left style="dashed">
        <color indexed="62"/>
      </left>
      <right style="dashed">
        <color indexed="62"/>
      </right>
      <top style="thin">
        <color indexed="62"/>
      </top>
      <bottom style="dashed">
        <color indexed="62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double">
        <color indexed="62"/>
      </right>
      <top style="medium">
        <color indexed="64"/>
      </top>
      <bottom/>
      <diagonal/>
    </border>
    <border>
      <left style="double">
        <color indexed="62"/>
      </left>
      <right style="dashed">
        <color indexed="62"/>
      </right>
      <top style="dashed">
        <color indexed="62"/>
      </top>
      <bottom style="dashed">
        <color indexed="62"/>
      </bottom>
      <diagonal/>
    </border>
    <border>
      <left style="dashed">
        <color indexed="62"/>
      </left>
      <right style="dashed">
        <color indexed="62"/>
      </right>
      <top style="dashed">
        <color indexed="62"/>
      </top>
      <bottom style="dashed">
        <color indexed="62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double">
        <color indexed="62"/>
      </right>
      <top/>
      <bottom style="dashed">
        <color indexed="64"/>
      </bottom>
      <diagonal/>
    </border>
    <border>
      <left/>
      <right/>
      <top/>
      <bottom style="double">
        <color indexed="62"/>
      </bottom>
      <diagonal/>
    </border>
    <border>
      <left/>
      <right style="double">
        <color indexed="62"/>
      </right>
      <top/>
      <bottom style="double">
        <color indexed="62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theme="0"/>
      </right>
      <top style="thick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ck">
        <color indexed="64"/>
      </top>
      <bottom style="thin">
        <color indexed="64"/>
      </bottom>
      <diagonal/>
    </border>
    <border>
      <left style="thin">
        <color theme="0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/>
      <top style="dashed">
        <color indexed="64"/>
      </top>
      <bottom style="dotted">
        <color indexed="64"/>
      </bottom>
      <diagonal/>
    </border>
    <border>
      <left/>
      <right/>
      <top style="dashed">
        <color indexed="64"/>
      </top>
      <bottom style="dotted">
        <color indexed="64"/>
      </bottom>
      <diagonal/>
    </border>
    <border>
      <left/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88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" fontId="3" fillId="0" borderId="0" xfId="0" applyNumberFormat="1" applyFont="1" applyAlignment="1">
      <alignment vertical="center"/>
    </xf>
    <xf numFmtId="0" fontId="3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1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vertical="center"/>
    </xf>
    <xf numFmtId="10" fontId="11" fillId="0" borderId="6" xfId="1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" fontId="12" fillId="0" borderId="6" xfId="1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13" fillId="4" borderId="9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9" fontId="7" fillId="0" borderId="0" xfId="1" applyFont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49" fontId="4" fillId="0" borderId="11" xfId="0" applyNumberFormat="1" applyFont="1" applyFill="1" applyBorder="1" applyAlignment="1">
      <alignment horizontal="right" vertical="center"/>
    </xf>
    <xf numFmtId="164" fontId="15" fillId="0" borderId="6" xfId="0" applyNumberFormat="1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9" fillId="2" borderId="27" xfId="0" applyFont="1" applyFill="1" applyBorder="1" applyAlignment="1">
      <alignment horizontal="left" vertical="center" indent="1"/>
    </xf>
    <xf numFmtId="0" fontId="19" fillId="2" borderId="23" xfId="0" applyFont="1" applyFill="1" applyBorder="1" applyAlignment="1">
      <alignment horizontal="left" vertical="center" indent="1"/>
    </xf>
    <xf numFmtId="0" fontId="19" fillId="2" borderId="28" xfId="0" applyFont="1" applyFill="1" applyBorder="1" applyAlignment="1">
      <alignment horizontal="left" vertical="center" indent="1"/>
    </xf>
    <xf numFmtId="0" fontId="19" fillId="2" borderId="28" xfId="0" applyFont="1" applyFill="1" applyBorder="1" applyAlignment="1">
      <alignment horizontal="center" vertical="center"/>
    </xf>
    <xf numFmtId="0" fontId="19" fillId="2" borderId="27" xfId="0" applyFont="1" applyFill="1" applyBorder="1" applyAlignment="1">
      <alignment horizontal="center" vertical="center"/>
    </xf>
    <xf numFmtId="0" fontId="19" fillId="2" borderId="23" xfId="0" applyFont="1" applyFill="1" applyBorder="1" applyAlignment="1">
      <alignment horizontal="center" vertical="center"/>
    </xf>
    <xf numFmtId="0" fontId="26" fillId="2" borderId="40" xfId="0" applyFont="1" applyFill="1" applyBorder="1" applyAlignment="1">
      <alignment vertical="center"/>
    </xf>
    <xf numFmtId="0" fontId="26" fillId="2" borderId="41" xfId="0" applyFont="1" applyFill="1" applyBorder="1" applyAlignment="1">
      <alignment vertical="center"/>
    </xf>
    <xf numFmtId="0" fontId="26" fillId="2" borderId="39" xfId="0" applyFont="1" applyFill="1" applyBorder="1" applyAlignment="1">
      <alignment horizontal="center" vertical="center"/>
    </xf>
    <xf numFmtId="0" fontId="26" fillId="2" borderId="40" xfId="0" applyFont="1" applyFill="1" applyBorder="1" applyAlignment="1">
      <alignment horizontal="center" vertical="center"/>
    </xf>
    <xf numFmtId="9" fontId="19" fillId="2" borderId="42" xfId="1" applyFont="1" applyFill="1" applyBorder="1" applyAlignment="1">
      <alignment horizontal="center" vertical="center"/>
    </xf>
    <xf numFmtId="9" fontId="19" fillId="0" borderId="43" xfId="1" applyFont="1" applyFill="1" applyBorder="1" applyAlignment="1">
      <alignment horizontal="center" vertical="center"/>
    </xf>
    <xf numFmtId="1" fontId="27" fillId="2" borderId="40" xfId="0" applyNumberFormat="1" applyFont="1" applyFill="1" applyBorder="1" applyAlignment="1">
      <alignment horizontal="center" vertical="center" wrapText="1"/>
    </xf>
    <xf numFmtId="1" fontId="27" fillId="2" borderId="39" xfId="0" applyNumberFormat="1" applyFont="1" applyFill="1" applyBorder="1" applyAlignment="1">
      <alignment horizontal="center" vertical="center" wrapText="1"/>
    </xf>
    <xf numFmtId="1" fontId="27" fillId="2" borderId="44" xfId="0" applyNumberFormat="1" applyFont="1" applyFill="1" applyBorder="1" applyAlignment="1">
      <alignment horizontal="center" vertical="center" wrapText="1"/>
    </xf>
    <xf numFmtId="1" fontId="27" fillId="2" borderId="42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6" xfId="0" applyFont="1" applyFill="1" applyBorder="1" applyAlignment="1">
      <alignment vertical="center"/>
    </xf>
    <xf numFmtId="1" fontId="18" fillId="0" borderId="0" xfId="0" applyNumberFormat="1" applyFont="1" applyAlignment="1">
      <alignment vertical="center"/>
    </xf>
    <xf numFmtId="0" fontId="29" fillId="0" borderId="45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vertical="center"/>
    </xf>
    <xf numFmtId="0" fontId="18" fillId="0" borderId="46" xfId="0" applyFont="1" applyBorder="1" applyAlignment="1">
      <alignment vertical="center"/>
    </xf>
    <xf numFmtId="0" fontId="18" fillId="0" borderId="47" xfId="0" applyFont="1" applyBorder="1" applyAlignment="1">
      <alignment vertical="center"/>
    </xf>
    <xf numFmtId="0" fontId="30" fillId="0" borderId="48" xfId="0" applyFont="1" applyBorder="1" applyAlignment="1">
      <alignment horizontal="right" vertical="center"/>
    </xf>
    <xf numFmtId="9" fontId="31" fillId="0" borderId="49" xfId="1" applyFont="1" applyFill="1" applyBorder="1" applyAlignment="1">
      <alignment horizontal="center" vertical="center"/>
    </xf>
    <xf numFmtId="2" fontId="32" fillId="3" borderId="50" xfId="0" applyNumberFormat="1" applyFont="1" applyFill="1" applyBorder="1" applyAlignment="1">
      <alignment horizontal="center" vertical="center"/>
    </xf>
    <xf numFmtId="2" fontId="32" fillId="3" borderId="51" xfId="0" applyNumberFormat="1" applyFont="1" applyFill="1" applyBorder="1" applyAlignment="1">
      <alignment horizontal="center" vertical="center"/>
    </xf>
    <xf numFmtId="1" fontId="33" fillId="3" borderId="51" xfId="0" applyNumberFormat="1" applyFont="1" applyFill="1" applyBorder="1" applyAlignment="1">
      <alignment horizontal="center" vertical="center"/>
    </xf>
    <xf numFmtId="0" fontId="18" fillId="0" borderId="53" xfId="0" applyFont="1" applyFill="1" applyBorder="1" applyAlignment="1">
      <alignment horizontal="center" vertical="center"/>
    </xf>
    <xf numFmtId="2" fontId="36" fillId="0" borderId="54" xfId="0" applyNumberFormat="1" applyFont="1" applyBorder="1" applyAlignment="1">
      <alignment horizontal="center" vertical="center"/>
    </xf>
    <xf numFmtId="2" fontId="36" fillId="0" borderId="55" xfId="0" applyNumberFormat="1" applyFont="1" applyBorder="1" applyAlignment="1">
      <alignment horizontal="center" vertical="center"/>
    </xf>
    <xf numFmtId="0" fontId="36" fillId="0" borderId="5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/>
    </xf>
    <xf numFmtId="0" fontId="18" fillId="0" borderId="59" xfId="0" applyFont="1" applyFill="1" applyBorder="1" applyAlignment="1">
      <alignment horizontal="center" vertical="center"/>
    </xf>
    <xf numFmtId="0" fontId="20" fillId="0" borderId="60" xfId="0" applyFont="1" applyBorder="1" applyAlignment="1">
      <alignment vertical="center"/>
    </xf>
    <xf numFmtId="0" fontId="20" fillId="0" borderId="60" xfId="0" applyFont="1" applyBorder="1" applyAlignment="1">
      <alignment horizontal="center" vertical="center"/>
    </xf>
    <xf numFmtId="0" fontId="18" fillId="0" borderId="60" xfId="0" applyFont="1" applyBorder="1" applyAlignment="1">
      <alignment vertical="center"/>
    </xf>
    <xf numFmtId="0" fontId="18" fillId="0" borderId="61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vertical="center"/>
    </xf>
    <xf numFmtId="9" fontId="18" fillId="0" borderId="0" xfId="1" applyFont="1" applyAlignment="1">
      <alignment vertical="center"/>
    </xf>
    <xf numFmtId="0" fontId="20" fillId="0" borderId="62" xfId="0" applyFont="1" applyFill="1" applyBorder="1" applyAlignment="1">
      <alignment horizontal="center" vertical="center"/>
    </xf>
    <xf numFmtId="0" fontId="35" fillId="0" borderId="8" xfId="0" applyFont="1" applyFill="1" applyBorder="1" applyAlignment="1">
      <alignment vertical="center"/>
    </xf>
    <xf numFmtId="0" fontId="30" fillId="0" borderId="18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21" fillId="7" borderId="63" xfId="0" applyFont="1" applyFill="1" applyBorder="1" applyAlignment="1">
      <alignment horizontal="center"/>
    </xf>
    <xf numFmtId="0" fontId="21" fillId="7" borderId="64" xfId="0" applyFont="1" applyFill="1" applyBorder="1" applyAlignment="1">
      <alignment horizontal="center"/>
    </xf>
    <xf numFmtId="0" fontId="21" fillId="7" borderId="65" xfId="0" applyFont="1" applyFill="1" applyBorder="1" applyAlignment="1">
      <alignment horizontal="center"/>
    </xf>
    <xf numFmtId="0" fontId="18" fillId="6" borderId="52" xfId="0" applyFont="1" applyFill="1" applyBorder="1" applyAlignment="1" applyProtection="1">
      <alignment horizontal="center" vertical="center"/>
      <protection locked="0"/>
    </xf>
    <xf numFmtId="0" fontId="10" fillId="3" borderId="7" xfId="0" applyFont="1" applyFill="1" applyBorder="1" applyAlignment="1" applyProtection="1">
      <alignment horizontal="center" vertical="center"/>
      <protection locked="0"/>
    </xf>
    <xf numFmtId="0" fontId="10" fillId="3" borderId="8" xfId="0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 applyProtection="1">
      <alignment vertical="center"/>
      <protection locked="0"/>
    </xf>
    <xf numFmtId="1" fontId="7" fillId="0" borderId="0" xfId="0" applyNumberFormat="1" applyFont="1" applyAlignment="1" applyProtection="1">
      <alignment vertical="center"/>
      <protection locked="0"/>
    </xf>
    <xf numFmtId="166" fontId="3" fillId="0" borderId="0" xfId="0" applyNumberFormat="1" applyFont="1" applyAlignment="1" applyProtection="1">
      <alignment vertical="center"/>
      <protection locked="0"/>
    </xf>
    <xf numFmtId="167" fontId="3" fillId="0" borderId="0" xfId="0" applyNumberFormat="1" applyFont="1" applyAlignment="1" applyProtection="1">
      <alignment vertical="center"/>
      <protection locked="0"/>
    </xf>
    <xf numFmtId="9" fontId="31" fillId="3" borderId="1" xfId="1" applyFont="1" applyFill="1" applyBorder="1" applyAlignment="1" applyProtection="1">
      <alignment horizontal="center" vertical="center"/>
      <protection hidden="1"/>
    </xf>
    <xf numFmtId="165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43" fillId="0" borderId="8" xfId="2" applyFont="1" applyFill="1" applyBorder="1" applyAlignment="1" applyProtection="1">
      <alignment vertical="center"/>
    </xf>
    <xf numFmtId="0" fontId="44" fillId="0" borderId="8" xfId="2" applyFont="1" applyFill="1" applyBorder="1" applyAlignment="1" applyProtection="1">
      <alignment vertical="center"/>
    </xf>
    <xf numFmtId="0" fontId="35" fillId="0" borderId="8" xfId="0" applyFont="1" applyFill="1" applyBorder="1" applyAlignment="1">
      <alignment vertical="center" wrapText="1"/>
    </xf>
    <xf numFmtId="0" fontId="34" fillId="6" borderId="23" xfId="0" applyFont="1" applyFill="1" applyBorder="1" applyAlignment="1">
      <alignment horizontal="left" vertical="center" wrapText="1" indent="1"/>
    </xf>
    <xf numFmtId="0" fontId="34" fillId="6" borderId="0" xfId="0" applyFont="1" applyFill="1" applyBorder="1" applyAlignment="1">
      <alignment horizontal="left" vertical="center" wrapText="1" indent="1"/>
    </xf>
    <xf numFmtId="0" fontId="4" fillId="3" borderId="9" xfId="0" applyFont="1" applyFill="1" applyBorder="1" applyAlignment="1">
      <alignment horizontal="left" vertical="center"/>
    </xf>
    <xf numFmtId="0" fontId="4" fillId="3" borderId="17" xfId="0" applyFont="1" applyFill="1" applyBorder="1" applyAlignment="1">
      <alignment horizontal="left" vertical="center"/>
    </xf>
    <xf numFmtId="0" fontId="26" fillId="2" borderId="38" xfId="0" applyFont="1" applyFill="1" applyBorder="1" applyAlignment="1">
      <alignment horizontal="left" vertical="center" indent="1"/>
    </xf>
    <xf numFmtId="0" fontId="26" fillId="2" borderId="39" xfId="0" applyFont="1" applyFill="1" applyBorder="1" applyAlignment="1">
      <alignment horizontal="left" vertical="center" indent="1"/>
    </xf>
    <xf numFmtId="0" fontId="22" fillId="0" borderId="0" xfId="0" applyFont="1" applyBorder="1" applyAlignment="1">
      <alignment horizontal="left" vertical="center" indent="12"/>
    </xf>
    <xf numFmtId="0" fontId="22" fillId="0" borderId="21" xfId="0" applyFont="1" applyBorder="1" applyAlignment="1">
      <alignment horizontal="left" vertical="center" indent="12"/>
    </xf>
    <xf numFmtId="0" fontId="19" fillId="2" borderId="29" xfId="0" applyFont="1" applyFill="1" applyBorder="1" applyAlignment="1">
      <alignment horizontal="center" vertical="center"/>
    </xf>
    <xf numFmtId="0" fontId="19" fillId="2" borderId="30" xfId="0" applyFont="1" applyFill="1" applyBorder="1" applyAlignment="1">
      <alignment horizontal="center" vertical="center"/>
    </xf>
    <xf numFmtId="0" fontId="19" fillId="2" borderId="31" xfId="0" applyFont="1" applyFill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4" fillId="2" borderId="24" xfId="0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center" vertical="center"/>
    </xf>
    <xf numFmtId="0" fontId="24" fillId="2" borderId="25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24" fillId="2" borderId="26" xfId="0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center" vertical="center"/>
    </xf>
    <xf numFmtId="2" fontId="25" fillId="3" borderId="35" xfId="1" applyNumberFormat="1" applyFont="1" applyFill="1" applyBorder="1" applyAlignment="1" applyProtection="1">
      <alignment horizontal="center" vertical="center"/>
      <protection hidden="1"/>
    </xf>
    <xf numFmtId="2" fontId="25" fillId="3" borderId="36" xfId="1" applyNumberFormat="1" applyFont="1" applyFill="1" applyBorder="1" applyAlignment="1" applyProtection="1">
      <alignment horizontal="center" vertical="center"/>
      <protection hidden="1"/>
    </xf>
    <xf numFmtId="2" fontId="25" fillId="3" borderId="37" xfId="1" applyNumberFormat="1" applyFont="1" applyFill="1" applyBorder="1" applyAlignment="1" applyProtection="1">
      <alignment horizontal="center" vertical="center"/>
      <protection hidden="1"/>
    </xf>
    <xf numFmtId="49" fontId="9" fillId="3" borderId="14" xfId="0" applyNumberFormat="1" applyFont="1" applyFill="1" applyBorder="1" applyAlignment="1" applyProtection="1">
      <alignment horizontal="left" vertical="center"/>
      <protection locked="0"/>
    </xf>
    <xf numFmtId="0" fontId="4" fillId="0" borderId="19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right" vertical="center"/>
    </xf>
    <xf numFmtId="0" fontId="9" fillId="3" borderId="14" xfId="0" applyFont="1" applyFill="1" applyBorder="1" applyAlignment="1" applyProtection="1">
      <alignment horizontal="left" vertical="center"/>
      <protection locked="0"/>
    </xf>
    <xf numFmtId="165" fontId="15" fillId="3" borderId="66" xfId="0" applyNumberFormat="1" applyFont="1" applyFill="1" applyBorder="1" applyAlignment="1" applyProtection="1">
      <alignment horizontal="center" vertical="center"/>
      <protection locked="0" hidden="1"/>
    </xf>
    <xf numFmtId="165" fontId="15" fillId="3" borderId="67" xfId="0" applyNumberFormat="1" applyFont="1" applyFill="1" applyBorder="1" applyAlignment="1" applyProtection="1">
      <alignment horizontal="center" vertical="center"/>
      <protection locked="0" hidden="1"/>
    </xf>
    <xf numFmtId="0" fontId="19" fillId="2" borderId="24" xfId="0" applyFont="1" applyFill="1" applyBorder="1" applyAlignment="1">
      <alignment horizontal="center" vertical="center" wrapText="1"/>
    </xf>
    <xf numFmtId="0" fontId="19" fillId="2" borderId="25" xfId="0" applyFont="1" applyFill="1" applyBorder="1" applyAlignment="1">
      <alignment horizontal="center" vertical="center" wrapText="1"/>
    </xf>
    <xf numFmtId="0" fontId="19" fillId="2" borderId="26" xfId="0" applyFont="1" applyFill="1" applyBorder="1" applyAlignment="1">
      <alignment horizontal="center" vertical="center" wrapText="1"/>
    </xf>
    <xf numFmtId="0" fontId="41" fillId="3" borderId="15" xfId="0" applyFont="1" applyFill="1" applyBorder="1" applyAlignment="1" applyProtection="1">
      <alignment horizontal="center" vertical="center" wrapText="1"/>
      <protection locked="0"/>
    </xf>
    <xf numFmtId="0" fontId="41" fillId="3" borderId="16" xfId="0" applyFont="1" applyFill="1" applyBorder="1" applyAlignment="1" applyProtection="1">
      <alignment horizontal="center" vertical="center" wrapText="1"/>
      <protection locked="0"/>
    </xf>
    <xf numFmtId="0" fontId="41" fillId="3" borderId="17" xfId="0" applyFont="1" applyFill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Alignment="1" applyProtection="1">
      <alignment horizontal="left" vertical="center"/>
      <protection locked="0"/>
    </xf>
    <xf numFmtId="0" fontId="4" fillId="3" borderId="15" xfId="0" applyFont="1" applyFill="1" applyBorder="1" applyAlignment="1" applyProtection="1">
      <alignment horizontal="left" vertical="center"/>
      <protection locked="0"/>
    </xf>
    <xf numFmtId="0" fontId="4" fillId="3" borderId="8" xfId="0" applyFont="1" applyFill="1" applyBorder="1" applyAlignment="1" applyProtection="1">
      <alignment horizontal="left" vertical="center"/>
      <protection hidden="1"/>
    </xf>
    <xf numFmtId="0" fontId="4" fillId="3" borderId="18" xfId="0" applyFont="1" applyFill="1" applyBorder="1" applyAlignment="1" applyProtection="1">
      <alignment horizontal="left" vertical="center"/>
      <protection hidden="1"/>
    </xf>
    <xf numFmtId="0" fontId="3" fillId="0" borderId="71" xfId="0" applyFont="1" applyBorder="1" applyAlignment="1">
      <alignment horizontal="center" vertical="center"/>
    </xf>
    <xf numFmtId="0" fontId="45" fillId="9" borderId="71" xfId="3" applyFont="1" applyFill="1" applyBorder="1" applyAlignment="1">
      <alignment horizontal="center" vertical="center"/>
    </xf>
    <xf numFmtId="0" fontId="45" fillId="9" borderId="71" xfId="0" applyFont="1" applyFill="1" applyBorder="1" applyAlignment="1">
      <alignment horizontal="center" vertical="center"/>
    </xf>
    <xf numFmtId="0" fontId="45" fillId="9" borderId="71" xfId="3" applyFont="1" applyFill="1" applyBorder="1" applyAlignment="1" applyProtection="1">
      <alignment horizontal="center" vertical="center"/>
    </xf>
    <xf numFmtId="0" fontId="46" fillId="10" borderId="71" xfId="3" applyFont="1" applyFill="1" applyBorder="1" applyAlignment="1" applyProtection="1">
      <alignment horizontal="center" vertical="center"/>
    </xf>
    <xf numFmtId="18" fontId="45" fillId="9" borderId="71" xfId="3" applyNumberFormat="1" applyFont="1" applyFill="1" applyBorder="1" applyAlignment="1" applyProtection="1">
      <alignment horizontal="center" vertical="center"/>
    </xf>
    <xf numFmtId="0" fontId="46" fillId="11" borderId="71" xfId="3" applyFont="1" applyFill="1" applyBorder="1" applyAlignment="1" applyProtection="1">
      <alignment horizontal="center" vertical="center"/>
    </xf>
    <xf numFmtId="0" fontId="46" fillId="8" borderId="71" xfId="3" applyFont="1" applyFill="1" applyBorder="1" applyAlignment="1" applyProtection="1">
      <alignment horizontal="center" vertical="center"/>
    </xf>
    <xf numFmtId="0" fontId="47" fillId="0" borderId="22" xfId="2" applyFont="1" applyBorder="1" applyAlignment="1" applyProtection="1">
      <alignment horizontal="center" wrapText="1"/>
    </xf>
    <xf numFmtId="0" fontId="47" fillId="0" borderId="48" xfId="2" applyFont="1" applyBorder="1" applyAlignment="1" applyProtection="1">
      <alignment horizontal="center" wrapText="1"/>
    </xf>
    <xf numFmtId="0" fontId="47" fillId="0" borderId="68" xfId="2" applyFont="1" applyBorder="1" applyAlignment="1" applyProtection="1">
      <alignment horizontal="center" wrapText="1"/>
    </xf>
    <xf numFmtId="0" fontId="47" fillId="0" borderId="23" xfId="2" applyFont="1" applyBorder="1" applyAlignment="1" applyProtection="1">
      <alignment horizontal="center" wrapText="1"/>
    </xf>
    <xf numFmtId="0" fontId="47" fillId="0" borderId="0" xfId="2" applyFont="1" applyBorder="1" applyAlignment="1" applyProtection="1">
      <alignment horizontal="center" wrapText="1"/>
    </xf>
    <xf numFmtId="0" fontId="47" fillId="0" borderId="16" xfId="2" applyFont="1" applyBorder="1" applyAlignment="1" applyProtection="1">
      <alignment horizontal="center" wrapText="1"/>
    </xf>
    <xf numFmtId="0" fontId="28" fillId="12" borderId="45" xfId="0" applyFont="1" applyFill="1" applyBorder="1" applyAlignment="1">
      <alignment horizontal="left" vertical="center" indent="1"/>
    </xf>
    <xf numFmtId="0" fontId="28" fillId="12" borderId="46" xfId="0" applyFont="1" applyFill="1" applyBorder="1" applyAlignment="1">
      <alignment horizontal="left" vertical="center" indent="1"/>
    </xf>
    <xf numFmtId="0" fontId="39" fillId="5" borderId="45" xfId="0" applyFont="1" applyFill="1" applyBorder="1" applyAlignment="1">
      <alignment horizontal="left" vertical="center" indent="1"/>
    </xf>
    <xf numFmtId="0" fontId="39" fillId="5" borderId="46" xfId="0" applyFont="1" applyFill="1" applyBorder="1" applyAlignment="1">
      <alignment horizontal="left" vertical="center" indent="1"/>
    </xf>
    <xf numFmtId="0" fontId="34" fillId="0" borderId="23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34" fillId="0" borderId="56" xfId="0" applyFont="1" applyFill="1" applyBorder="1" applyAlignment="1">
      <alignment horizontal="center" vertical="center" wrapText="1"/>
    </xf>
    <xf numFmtId="0" fontId="34" fillId="0" borderId="57" xfId="0" applyFont="1" applyFill="1" applyBorder="1" applyAlignment="1">
      <alignment horizontal="center" vertical="center" wrapText="1"/>
    </xf>
    <xf numFmtId="0" fontId="34" fillId="0" borderId="58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/>
    </xf>
    <xf numFmtId="0" fontId="18" fillId="0" borderId="48" xfId="0" applyFont="1" applyFill="1" applyBorder="1" applyAlignment="1">
      <alignment vertical="center"/>
    </xf>
    <xf numFmtId="0" fontId="18" fillId="0" borderId="48" xfId="0" applyFont="1" applyBorder="1" applyAlignment="1">
      <alignment vertical="center"/>
    </xf>
    <xf numFmtId="0" fontId="18" fillId="0" borderId="68" xfId="0" applyFont="1" applyBorder="1" applyAlignment="1">
      <alignment vertical="center"/>
    </xf>
    <xf numFmtId="9" fontId="31" fillId="3" borderId="69" xfId="1" applyFont="1" applyFill="1" applyBorder="1" applyAlignment="1" applyProtection="1">
      <alignment horizontal="center" vertical="center"/>
      <protection hidden="1"/>
    </xf>
    <xf numFmtId="0" fontId="20" fillId="0" borderId="73" xfId="0" applyFont="1" applyFill="1" applyBorder="1" applyAlignment="1">
      <alignment horizontal="center" vertical="center"/>
    </xf>
    <xf numFmtId="0" fontId="43" fillId="0" borderId="74" xfId="2" applyFont="1" applyFill="1" applyBorder="1" applyAlignment="1" applyProtection="1">
      <alignment vertical="center"/>
    </xf>
    <xf numFmtId="0" fontId="35" fillId="0" borderId="74" xfId="0" applyFont="1" applyFill="1" applyBorder="1" applyAlignment="1">
      <alignment vertical="center"/>
    </xf>
    <xf numFmtId="0" fontId="30" fillId="0" borderId="75" xfId="0" applyFont="1" applyBorder="1" applyAlignment="1">
      <alignment horizontal="right" vertical="center"/>
    </xf>
    <xf numFmtId="0" fontId="18" fillId="6" borderId="72" xfId="0" applyFont="1" applyFill="1" applyBorder="1" applyAlignment="1" applyProtection="1">
      <alignment horizontal="center" vertical="center"/>
      <protection locked="0"/>
    </xf>
    <xf numFmtId="0" fontId="3" fillId="0" borderId="70" xfId="0" applyFont="1" applyBorder="1" applyAlignment="1">
      <alignment vertical="center"/>
    </xf>
    <xf numFmtId="0" fontId="20" fillId="0" borderId="76" xfId="0" applyFont="1" applyFill="1" applyBorder="1" applyAlignment="1">
      <alignment horizontal="center" vertical="center"/>
    </xf>
    <xf numFmtId="0" fontId="44" fillId="0" borderId="77" xfId="2" applyFont="1" applyFill="1" applyBorder="1" applyAlignment="1" applyProtection="1">
      <alignment vertical="center"/>
    </xf>
    <xf numFmtId="0" fontId="35" fillId="0" borderId="77" xfId="0" applyFont="1" applyFill="1" applyBorder="1" applyAlignment="1">
      <alignment vertical="center"/>
    </xf>
    <xf numFmtId="0" fontId="30" fillId="0" borderId="78" xfId="0" applyFont="1" applyBorder="1" applyAlignment="1">
      <alignment horizontal="right" vertical="center"/>
    </xf>
    <xf numFmtId="0" fontId="18" fillId="6" borderId="79" xfId="0" applyFont="1" applyFill="1" applyBorder="1" applyAlignment="1" applyProtection="1">
      <alignment horizontal="center" vertical="center"/>
      <protection locked="0"/>
    </xf>
    <xf numFmtId="0" fontId="3" fillId="0" borderId="74" xfId="0" applyFont="1" applyBorder="1" applyAlignment="1">
      <alignment vertical="center"/>
    </xf>
    <xf numFmtId="0" fontId="48" fillId="0" borderId="74" xfId="2" applyFont="1" applyFill="1" applyBorder="1" applyAlignment="1" applyProtection="1">
      <alignment vertical="center"/>
    </xf>
    <xf numFmtId="0" fontId="43" fillId="0" borderId="77" xfId="2" applyFont="1" applyFill="1" applyBorder="1" applyAlignment="1" applyProtection="1">
      <alignment vertical="center"/>
    </xf>
    <xf numFmtId="0" fontId="20" fillId="0" borderId="81" xfId="0" applyFont="1" applyFill="1" applyBorder="1" applyAlignment="1">
      <alignment horizontal="center" vertical="center"/>
    </xf>
    <xf numFmtId="0" fontId="48" fillId="0" borderId="82" xfId="2" applyFont="1" applyBorder="1" applyAlignment="1" applyProtection="1">
      <alignment vertical="center"/>
    </xf>
    <xf numFmtId="0" fontId="37" fillId="0" borderId="82" xfId="0" applyFont="1" applyBorder="1" applyAlignment="1">
      <alignment vertical="center"/>
    </xf>
    <xf numFmtId="0" fontId="38" fillId="0" borderId="83" xfId="0" applyFont="1" applyBorder="1" applyAlignment="1">
      <alignment horizontal="right" vertical="center"/>
    </xf>
    <xf numFmtId="0" fontId="18" fillId="6" borderId="80" xfId="0" applyFont="1" applyFill="1" applyBorder="1" applyAlignment="1" applyProtection="1">
      <alignment horizontal="center" vertical="center"/>
      <protection locked="0"/>
    </xf>
    <xf numFmtId="0" fontId="48" fillId="0" borderId="77" xfId="2" applyFont="1" applyFill="1" applyBorder="1" applyAlignment="1" applyProtection="1">
      <alignment vertical="center"/>
    </xf>
  </cellXfs>
  <cellStyles count="4">
    <cellStyle name="Hyperlink" xfId="2" builtinId="8"/>
    <cellStyle name="Normal" xfId="0" builtinId="0"/>
    <cellStyle name="Normal 3" xfId="3"/>
    <cellStyle name="Percent" xfId="1" builtinId="5"/>
  </cellStyles>
  <dxfs count="4">
    <dxf>
      <font>
        <b/>
        <i val="0"/>
        <color theme="0"/>
        <name val="Cambria"/>
        <scheme val="none"/>
      </font>
      <fill>
        <patternFill>
          <bgColor theme="3" tint="-0.499984740745262"/>
        </patternFill>
      </fill>
    </dxf>
    <dxf>
      <font>
        <b/>
        <i val="0"/>
        <color auto="1"/>
        <name val="Cambria"/>
        <scheme val="none"/>
      </font>
      <fill>
        <patternFill>
          <bgColor theme="9" tint="-0.24994659260841701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ill>
        <patternFill>
          <bgColor theme="9"/>
        </patternFill>
      </fill>
    </dxf>
  </dxfs>
  <tableStyles count="0" defaultTableStyle="TableStyleMedium9" defaultPivotStyle="PivotStyleLight16"/>
  <colors>
    <mruColors>
      <color rgb="FF99FF33"/>
      <color rgb="FFE39F17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2</xdr:row>
      <xdr:rowOff>38100</xdr:rowOff>
    </xdr:from>
    <xdr:to>
      <xdr:col>4</xdr:col>
      <xdr:colOff>57150</xdr:colOff>
      <xdr:row>3</xdr:row>
      <xdr:rowOff>276225</xdr:rowOff>
    </xdr:to>
    <xdr:pic>
      <xdr:nvPicPr>
        <xdr:cNvPr id="4134" name="Picture 2" descr="CSSCORP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276225"/>
          <a:ext cx="17716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38</xdr:row>
          <xdr:rowOff>114300</xdr:rowOff>
        </xdr:from>
        <xdr:to>
          <xdr:col>4</xdr:col>
          <xdr:colOff>600075</xdr:colOff>
          <xdr:row>43</xdr:row>
          <xdr:rowOff>142875</xdr:rowOff>
        </xdr:to>
        <xdr:sp macro="" textlink="">
          <xdr:nvSpPr>
            <xdr:cNvPr id="4129" name="Button 33" hidden="1">
              <a:extLst>
                <a:ext uri="{63B3BB69-23CF-44E3-9099-C40C66FF867C}">
                  <a14:compatExt spid="_x0000_s4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4864" rIns="54864" bIns="54864" anchor="ctr" upright="1"/>
            <a:lstStyle/>
            <a:p>
              <a:pPr algn="ctr" rtl="0">
                <a:defRPr sz="1000"/>
              </a:pPr>
              <a:r>
                <a:rPr lang="en-US" sz="2800" b="1" i="0" u="none" strike="noStrike" baseline="0">
                  <a:solidFill>
                    <a:srgbClr val="000000"/>
                  </a:solidFill>
                  <a:latin typeface="Calibri"/>
                </a:rPr>
                <a:t>SAVE AUDIT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7</xdr:row>
          <xdr:rowOff>9525</xdr:rowOff>
        </xdr:from>
        <xdr:to>
          <xdr:col>11</xdr:col>
          <xdr:colOff>1409700</xdr:colOff>
          <xdr:row>8</xdr:row>
          <xdr:rowOff>0</xdr:rowOff>
        </xdr:to>
        <xdr:sp macro="" textlink="">
          <xdr:nvSpPr>
            <xdr:cNvPr id="4145" name="Button 49" hidden="1">
              <a:extLst>
                <a:ext uri="{63B3BB69-23CF-44E3-9099-C40C66FF867C}">
                  <a14:compatExt spid="_x0000_s4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Click for Date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B1:AO90"/>
  <sheetViews>
    <sheetView showGridLines="0" tabSelected="1" zoomScale="70" zoomScaleNormal="70" workbookViewId="0">
      <selection activeCell="L20" sqref="L20"/>
    </sheetView>
  </sheetViews>
  <sheetFormatPr defaultRowHeight="12.75" x14ac:dyDescent="0.2"/>
  <cols>
    <col min="1" max="2" width="1.28515625" style="1" customWidth="1"/>
    <col min="3" max="3" width="15.42578125" style="3" customWidth="1"/>
    <col min="4" max="6" width="10.85546875" style="3" customWidth="1"/>
    <col min="7" max="7" width="5.7109375" style="3" customWidth="1"/>
    <col min="8" max="8" width="5.7109375" style="4" customWidth="1"/>
    <col min="9" max="9" width="23" style="1" customWidth="1"/>
    <col min="10" max="13" width="21.28515625" style="1" customWidth="1"/>
    <col min="14" max="14" width="19.5703125" style="1" bestFit="1" customWidth="1"/>
    <col min="15" max="15" width="6" style="2" hidden="1" customWidth="1"/>
    <col min="16" max="16" width="14.5703125" style="5" bestFit="1" customWidth="1"/>
    <col min="17" max="17" width="9.5703125" style="5" customWidth="1"/>
    <col min="18" max="18" width="9.140625" style="5" customWidth="1"/>
    <col min="19" max="19" width="15.7109375" style="5" bestFit="1" customWidth="1"/>
    <col min="20" max="20" width="2.28515625" style="1" customWidth="1"/>
    <col min="21" max="21" width="9.140625" style="81" customWidth="1"/>
    <col min="22" max="25" width="9.140625" style="1" customWidth="1"/>
    <col min="26" max="26" width="39.5703125" style="1" customWidth="1"/>
    <col min="27" max="27" width="24.5703125" style="1" customWidth="1"/>
    <col min="28" max="28" width="30.140625" style="1" customWidth="1"/>
    <col min="29" max="29" width="45.85546875" style="1" bestFit="1" customWidth="1"/>
    <col min="30" max="56" width="9.140625" style="1" customWidth="1"/>
    <col min="57" max="16384" width="9.140625" style="1"/>
  </cols>
  <sheetData>
    <row r="1" spans="2:33" ht="12.75" customHeight="1" thickBot="1" x14ac:dyDescent="0.25"/>
    <row r="2" spans="2:33" ht="6" customHeight="1" thickTop="1" thickBot="1" x14ac:dyDescent="0.25">
      <c r="B2" s="6"/>
      <c r="C2" s="7"/>
      <c r="D2" s="7"/>
      <c r="E2" s="7"/>
      <c r="F2" s="7"/>
      <c r="G2" s="7"/>
      <c r="H2" s="8"/>
      <c r="I2" s="9"/>
      <c r="J2" s="9"/>
      <c r="K2" s="9"/>
      <c r="L2" s="9"/>
      <c r="M2" s="9"/>
      <c r="N2" s="9"/>
      <c r="O2" s="10"/>
      <c r="P2" s="11"/>
      <c r="Q2" s="11"/>
      <c r="R2" s="11"/>
      <c r="S2" s="11"/>
      <c r="T2" s="12"/>
    </row>
    <row r="3" spans="2:33" ht="24.95" customHeight="1" x14ac:dyDescent="0.2">
      <c r="B3" s="13"/>
      <c r="C3" s="14"/>
      <c r="D3" s="14"/>
      <c r="E3" s="105" t="s">
        <v>2</v>
      </c>
      <c r="F3" s="105"/>
      <c r="G3" s="105"/>
      <c r="H3" s="105"/>
      <c r="I3" s="105"/>
      <c r="J3" s="105"/>
      <c r="K3" s="106"/>
      <c r="L3" s="107" t="s">
        <v>3</v>
      </c>
      <c r="M3" s="108"/>
      <c r="N3" s="109"/>
      <c r="O3" s="15"/>
      <c r="P3" s="11"/>
      <c r="Q3" s="5">
        <f>(P12*0.6)+P20*0.4</f>
        <v>12</v>
      </c>
      <c r="R3" s="11"/>
      <c r="S3" s="11"/>
      <c r="T3" s="12"/>
      <c r="Y3" s="1" t="s">
        <v>67</v>
      </c>
      <c r="Z3" s="1" t="str">
        <f>IF(ISBLANK(G5)," ",G5)</f>
        <v xml:space="preserve"> </v>
      </c>
    </row>
    <row r="4" spans="2:33" ht="24.95" customHeight="1" thickBot="1" x14ac:dyDescent="0.25">
      <c r="B4" s="13"/>
      <c r="C4" s="14"/>
      <c r="D4" s="14"/>
      <c r="E4" s="105"/>
      <c r="F4" s="105"/>
      <c r="G4" s="105"/>
      <c r="H4" s="105"/>
      <c r="I4" s="105"/>
      <c r="J4" s="105"/>
      <c r="K4" s="106"/>
      <c r="L4" s="110" t="s">
        <v>44</v>
      </c>
      <c r="M4" s="111"/>
      <c r="N4" s="112"/>
      <c r="O4" s="16"/>
      <c r="P4" s="11"/>
      <c r="Q4" s="89">
        <f>SUM(U15:U37)</f>
        <v>0</v>
      </c>
      <c r="R4" s="90"/>
      <c r="S4" s="90"/>
      <c r="T4" s="12"/>
      <c r="Y4" s="1" t="s">
        <v>68</v>
      </c>
      <c r="Z4" s="1" t="str">
        <f>IF(ISBLANK(G6)," ",G6)</f>
        <v xml:space="preserve"> </v>
      </c>
    </row>
    <row r="5" spans="2:33" ht="13.5" customHeight="1" x14ac:dyDescent="0.2">
      <c r="B5" s="13"/>
      <c r="C5" s="129" t="s">
        <v>4</v>
      </c>
      <c r="D5" s="132"/>
      <c r="E5" s="33" t="s">
        <v>5</v>
      </c>
      <c r="F5" s="17"/>
      <c r="G5" s="135"/>
      <c r="H5" s="135"/>
      <c r="I5" s="136"/>
      <c r="J5" s="37" t="s">
        <v>6</v>
      </c>
      <c r="K5" s="87"/>
      <c r="L5" s="113" t="s">
        <v>21</v>
      </c>
      <c r="M5" s="114"/>
      <c r="N5" s="119">
        <f>IF(Q4&gt;0,0,Q3)</f>
        <v>12</v>
      </c>
      <c r="O5" s="18"/>
      <c r="P5" s="11"/>
      <c r="Q5" s="91">
        <f>M8</f>
        <v>0</v>
      </c>
      <c r="R5" s="91">
        <v>41338.077101504627</v>
      </c>
      <c r="S5" s="92">
        <f>R5-Q5</f>
        <v>41338.077101504627</v>
      </c>
      <c r="T5" s="12"/>
      <c r="Y5" s="1" t="s">
        <v>69</v>
      </c>
      <c r="Z5" s="1" t="str">
        <f>IF(ISBLANK(G7)," ",G7)</f>
        <v xml:space="preserve"> </v>
      </c>
    </row>
    <row r="6" spans="2:33" ht="13.5" customHeight="1" x14ac:dyDescent="0.2">
      <c r="B6" s="13"/>
      <c r="C6" s="130"/>
      <c r="D6" s="133"/>
      <c r="E6" s="34" t="s">
        <v>7</v>
      </c>
      <c r="F6" s="19"/>
      <c r="G6" s="137" t="str">
        <f>IF(ISNA(VLOOKUP(G5,Z64:AB90,2,FALSE))," ",VLOOKUP(G5,Z64:AB90,2,FALSE))</f>
        <v xml:space="preserve"> </v>
      </c>
      <c r="H6" s="137"/>
      <c r="I6" s="138"/>
      <c r="J6" s="38" t="s">
        <v>8</v>
      </c>
      <c r="K6" s="88"/>
      <c r="L6" s="115"/>
      <c r="M6" s="116"/>
      <c r="N6" s="120"/>
      <c r="O6" s="20"/>
      <c r="P6" s="11"/>
      <c r="Q6" s="89">
        <f>N5</f>
        <v>12</v>
      </c>
      <c r="R6" s="90"/>
      <c r="S6" s="90"/>
      <c r="T6" s="12"/>
      <c r="Y6" s="1" t="s">
        <v>32</v>
      </c>
      <c r="Z6" s="95" t="str">
        <f>IF(ISBLANK(D8)," ",D8)</f>
        <v xml:space="preserve"> </v>
      </c>
    </row>
    <row r="7" spans="2:33" ht="13.5" customHeight="1" thickBot="1" x14ac:dyDescent="0.25">
      <c r="B7" s="13"/>
      <c r="C7" s="131"/>
      <c r="D7" s="134"/>
      <c r="E7" s="35" t="s">
        <v>24</v>
      </c>
      <c r="F7" s="21"/>
      <c r="G7" s="101" t="str">
        <f>IF(ISNA(VLOOKUP(G5,Z62:AB90,3,FALSE))," ",VLOOKUP(G5,Z62:AB90,3,FALSE))</f>
        <v xml:space="preserve"> </v>
      </c>
      <c r="H7" s="101"/>
      <c r="I7" s="102"/>
      <c r="J7" s="36" t="s">
        <v>20</v>
      </c>
      <c r="K7" s="22" t="s">
        <v>1</v>
      </c>
      <c r="L7" s="117"/>
      <c r="M7" s="118"/>
      <c r="N7" s="121"/>
      <c r="O7" s="23"/>
      <c r="P7" s="24"/>
      <c r="Q7" s="11"/>
      <c r="R7" s="11"/>
      <c r="S7" s="11"/>
      <c r="T7" s="12"/>
    </row>
    <row r="8" spans="2:33" ht="13.5" customHeight="1" thickBot="1" x14ac:dyDescent="0.25">
      <c r="B8" s="13"/>
      <c r="C8" s="25" t="s">
        <v>9</v>
      </c>
      <c r="D8" s="122"/>
      <c r="E8" s="122"/>
      <c r="F8" s="122"/>
      <c r="G8" s="123" t="s">
        <v>10</v>
      </c>
      <c r="H8" s="124"/>
      <c r="I8" s="125"/>
      <c r="J8" s="126"/>
      <c r="K8" s="126"/>
      <c r="L8" s="26" t="s">
        <v>11</v>
      </c>
      <c r="M8" s="127"/>
      <c r="N8" s="128"/>
      <c r="O8" s="27"/>
      <c r="P8" s="11"/>
      <c r="Q8" s="11"/>
      <c r="R8" s="11"/>
      <c r="S8" s="11"/>
      <c r="T8" s="12"/>
      <c r="Z8" s="1" t="s">
        <v>27</v>
      </c>
      <c r="AA8" s="1" t="s">
        <v>62</v>
      </c>
      <c r="AB8" s="1" t="s">
        <v>63</v>
      </c>
      <c r="AC8" s="1" t="s">
        <v>64</v>
      </c>
      <c r="AD8" s="1" t="s">
        <v>65</v>
      </c>
      <c r="AE8" s="1" t="s">
        <v>66</v>
      </c>
      <c r="AF8" s="1" t="s">
        <v>28</v>
      </c>
      <c r="AG8" s="1" t="s">
        <v>22</v>
      </c>
    </row>
    <row r="9" spans="2:33" ht="13.5" thickBot="1" x14ac:dyDescent="0.25">
      <c r="B9" s="13"/>
      <c r="C9" s="14"/>
      <c r="D9" s="14"/>
      <c r="E9" s="14"/>
      <c r="F9" s="14"/>
      <c r="G9" s="28"/>
      <c r="H9" s="28"/>
      <c r="I9" s="28"/>
      <c r="J9" s="29"/>
      <c r="K9" s="29"/>
      <c r="L9" s="29"/>
      <c r="M9" s="29"/>
      <c r="N9" s="29"/>
      <c r="O9" s="30"/>
      <c r="P9" s="11"/>
      <c r="Q9" s="11"/>
      <c r="R9" s="11"/>
      <c r="S9" s="11"/>
      <c r="T9" s="12"/>
    </row>
    <row r="10" spans="2:33" ht="25.5" thickTop="1" thickBot="1" x14ac:dyDescent="0.25">
      <c r="B10" s="13"/>
      <c r="C10" s="103" t="s">
        <v>0</v>
      </c>
      <c r="D10" s="104"/>
      <c r="E10" s="104"/>
      <c r="F10" s="104"/>
      <c r="G10" s="39"/>
      <c r="H10" s="40" t="s">
        <v>12</v>
      </c>
      <c r="I10" s="41"/>
      <c r="J10" s="41"/>
      <c r="K10" s="41"/>
      <c r="L10" s="41"/>
      <c r="M10" s="42"/>
      <c r="N10" s="43"/>
      <c r="O10" s="44"/>
      <c r="P10" s="45" t="s">
        <v>13</v>
      </c>
      <c r="Q10" s="46" t="s">
        <v>14</v>
      </c>
      <c r="R10" s="47" t="s">
        <v>15</v>
      </c>
      <c r="S10" s="48" t="s">
        <v>16</v>
      </c>
      <c r="T10" s="12"/>
      <c r="V10" s="1" t="s">
        <v>39</v>
      </c>
      <c r="Z10" s="1" t="str">
        <f>IF(ISBLANK(C14),"No Observations/Comments Made by Auditor",C14)</f>
        <v>No Observations/Comments Made by Auditor</v>
      </c>
      <c r="AA10" s="1" t="str">
        <f>IF(ISBLANK(C17),"No Observations/Comments Made by Auditor",C17)</f>
        <v>No Observations/Comments Made by Auditor</v>
      </c>
      <c r="AB10" s="1" t="str">
        <f>IF(ISBLANK(C27),"No Observations/Comments Made by Auditor",C27)</f>
        <v>No Observations/Comments Made by Auditor</v>
      </c>
      <c r="AC10" s="1" t="str">
        <f>IF(ISBLANK(C29),"No Observations/Comments Made by Auditor",C29)</f>
        <v>No Observations/Comments Made by Auditor</v>
      </c>
      <c r="AD10" s="1" t="e">
        <f>IF(ISBLANK(#REF!),"No Observations/Comments Made by Auditor",#REF!)</f>
        <v>#REF!</v>
      </c>
      <c r="AE10" s="1" t="e">
        <f>IF(ISBLANK(#REF!),"No Observations/Comments Made by Auditor",#REF!)</f>
        <v>#REF!</v>
      </c>
      <c r="AF10" s="1" t="e">
        <f>IF(ISBLANK(#REF!),"No Observations/Comments Made by Auditor",#REF!)</f>
        <v>#REF!</v>
      </c>
      <c r="AG10" s="1" t="e">
        <f>IF(ISBLANK(#REF!),"No Observations/Comments Made by Auditor",#REF!)</f>
        <v>#REF!</v>
      </c>
    </row>
    <row r="11" spans="2:33" ht="13.5" thickTop="1" x14ac:dyDescent="0.2">
      <c r="B11" s="13"/>
      <c r="C11" s="49"/>
      <c r="D11" s="49"/>
      <c r="E11" s="49"/>
      <c r="F11" s="49"/>
      <c r="G11" s="49"/>
      <c r="H11" s="50"/>
      <c r="I11" s="51"/>
      <c r="J11" s="51"/>
      <c r="K11" s="51"/>
      <c r="L11" s="51"/>
      <c r="M11" s="51"/>
      <c r="N11" s="51"/>
      <c r="O11" s="52"/>
      <c r="P11" s="53"/>
      <c r="Q11" s="53"/>
      <c r="R11" s="53"/>
      <c r="S11" s="53"/>
      <c r="V11" s="1" t="s">
        <v>40</v>
      </c>
    </row>
    <row r="12" spans="2:33" ht="23.25" customHeight="1" thickBot="1" x14ac:dyDescent="0.25">
      <c r="B12" s="13"/>
      <c r="C12" s="155" t="s">
        <v>119</v>
      </c>
      <c r="D12" s="156"/>
      <c r="E12" s="156"/>
      <c r="F12" s="156"/>
      <c r="G12" s="156"/>
      <c r="H12" s="163"/>
      <c r="I12" s="164"/>
      <c r="J12" s="165"/>
      <c r="K12" s="165"/>
      <c r="L12" s="166"/>
      <c r="M12" s="58" t="s">
        <v>17</v>
      </c>
      <c r="N12" s="167">
        <f>P12/Q12</f>
        <v>0.2</v>
      </c>
      <c r="O12" s="59"/>
      <c r="P12" s="60">
        <f>SUM(P13:P19)</f>
        <v>20</v>
      </c>
      <c r="Q12" s="61">
        <f>SUM(Q13:Q19)</f>
        <v>100</v>
      </c>
      <c r="R12" s="61">
        <f>SUM(R13:R15)</f>
        <v>40</v>
      </c>
      <c r="S12" s="62"/>
      <c r="U12" s="32"/>
      <c r="V12" s="1" t="s">
        <v>41</v>
      </c>
      <c r="Y12" s="1" t="s">
        <v>70</v>
      </c>
      <c r="Z12" s="1">
        <f>J8</f>
        <v>0</v>
      </c>
      <c r="AF12" s="1" t="e">
        <f>#REF!</f>
        <v>#REF!</v>
      </c>
    </row>
    <row r="13" spans="2:33" ht="23.25" customHeight="1" x14ac:dyDescent="0.2">
      <c r="B13" s="13"/>
      <c r="C13" s="99" t="s">
        <v>18</v>
      </c>
      <c r="D13" s="100"/>
      <c r="E13" s="100"/>
      <c r="F13" s="100"/>
      <c r="G13" s="100"/>
      <c r="H13" s="168">
        <v>1</v>
      </c>
      <c r="I13" s="169" t="s">
        <v>107</v>
      </c>
      <c r="J13" s="170"/>
      <c r="K13" s="170"/>
      <c r="L13" s="170"/>
      <c r="M13" s="171"/>
      <c r="N13" s="172"/>
      <c r="O13" s="63"/>
      <c r="P13" s="64">
        <f>IF(N13="MET",20,IF(N13="NEEDS IMPROVEMENT",10,0))</f>
        <v>0</v>
      </c>
      <c r="Q13" s="65">
        <v>20</v>
      </c>
      <c r="R13" s="65">
        <f t="shared" ref="R13:R15" si="0">IF(P13="","",(Q13-P13))</f>
        <v>20</v>
      </c>
      <c r="S13" s="66" t="s">
        <v>55</v>
      </c>
      <c r="U13" s="82"/>
      <c r="V13" s="1" t="s">
        <v>42</v>
      </c>
      <c r="Y13" s="1" t="s">
        <v>33</v>
      </c>
      <c r="Z13" s="94" t="str">
        <f>IF(ISBLANK(M8)," ",M8)</f>
        <v xml:space="preserve"> </v>
      </c>
    </row>
    <row r="14" spans="2:33" ht="23.25" customHeight="1" x14ac:dyDescent="0.2">
      <c r="B14" s="13"/>
      <c r="C14" s="147"/>
      <c r="D14" s="148"/>
      <c r="E14" s="148"/>
      <c r="F14" s="148"/>
      <c r="G14" s="149"/>
      <c r="H14" s="78">
        <v>2</v>
      </c>
      <c r="I14" s="97" t="s">
        <v>73</v>
      </c>
      <c r="J14" s="79"/>
      <c r="K14" s="79"/>
      <c r="L14" s="79"/>
      <c r="M14" s="80"/>
      <c r="N14" s="86"/>
      <c r="O14" s="67"/>
      <c r="P14" s="64">
        <f>IF(N14="MET",10,IF(N14="NEEDS IMPROVEMENT",5,0))</f>
        <v>0</v>
      </c>
      <c r="Q14" s="65">
        <v>10</v>
      </c>
      <c r="R14" s="65">
        <f t="shared" si="0"/>
        <v>10</v>
      </c>
      <c r="S14" s="66" t="s">
        <v>50</v>
      </c>
      <c r="U14" s="32"/>
      <c r="V14" s="1" t="s">
        <v>43</v>
      </c>
    </row>
    <row r="15" spans="2:33" ht="23.25" customHeight="1" x14ac:dyDescent="0.2">
      <c r="B15" s="13"/>
      <c r="C15" s="150"/>
      <c r="D15" s="151"/>
      <c r="E15" s="151"/>
      <c r="F15" s="151"/>
      <c r="G15" s="152"/>
      <c r="H15" s="174">
        <v>3</v>
      </c>
      <c r="I15" s="175" t="s">
        <v>47</v>
      </c>
      <c r="J15" s="176"/>
      <c r="K15" s="176"/>
      <c r="L15" s="176"/>
      <c r="M15" s="177"/>
      <c r="N15" s="178"/>
      <c r="O15" s="67"/>
      <c r="P15" s="64">
        <f>IF(N15="MET",10,0)</f>
        <v>0</v>
      </c>
      <c r="Q15" s="65">
        <v>10</v>
      </c>
      <c r="R15" s="65">
        <f t="shared" si="0"/>
        <v>10</v>
      </c>
      <c r="S15" s="66" t="s">
        <v>52</v>
      </c>
      <c r="U15" s="32"/>
      <c r="V15" s="1" t="s">
        <v>45</v>
      </c>
    </row>
    <row r="16" spans="2:33" ht="23.25" customHeight="1" x14ac:dyDescent="0.2">
      <c r="B16" s="13"/>
      <c r="C16" s="150"/>
      <c r="D16" s="151"/>
      <c r="E16" s="151"/>
      <c r="F16" s="151"/>
      <c r="G16" s="152"/>
      <c r="H16" s="168">
        <v>4</v>
      </c>
      <c r="I16" s="169" t="s">
        <v>108</v>
      </c>
      <c r="J16" s="170"/>
      <c r="K16" s="179"/>
      <c r="L16" s="170" t="s">
        <v>72</v>
      </c>
      <c r="M16" s="171"/>
      <c r="N16" s="172" t="s">
        <v>45</v>
      </c>
      <c r="O16" s="67"/>
      <c r="P16" s="64">
        <f>IF(N16="MET",20,IF(N16="Not Applicable",20,IF(N13="NEEDS IMPROVEMENT",10,0)))</f>
        <v>20</v>
      </c>
      <c r="Q16" s="65">
        <v>20</v>
      </c>
      <c r="R16" s="65">
        <f t="shared" ref="R16:R25" si="1">IF(P16="","",(Q16-P16))</f>
        <v>0</v>
      </c>
      <c r="S16" s="66" t="s">
        <v>50</v>
      </c>
      <c r="U16" s="32"/>
      <c r="V16" s="1" t="s">
        <v>46</v>
      </c>
    </row>
    <row r="17" spans="2:22" ht="23.25" customHeight="1" x14ac:dyDescent="0.2">
      <c r="B17" s="13"/>
      <c r="C17" s="150"/>
      <c r="D17" s="151"/>
      <c r="E17" s="151"/>
      <c r="F17" s="151"/>
      <c r="G17" s="152"/>
      <c r="H17" s="78">
        <v>5</v>
      </c>
      <c r="I17" s="96" t="s">
        <v>109</v>
      </c>
      <c r="J17" s="79"/>
      <c r="K17" s="79"/>
      <c r="L17" s="79"/>
      <c r="M17" s="79"/>
      <c r="N17" s="86"/>
      <c r="O17" s="67"/>
      <c r="P17" s="64">
        <f>IF(N17="MET",20,IF(N13="NEEDS IMPROVEMENT",10,0))</f>
        <v>0</v>
      </c>
      <c r="Q17" s="65">
        <v>20</v>
      </c>
      <c r="R17" s="65">
        <f t="shared" si="1"/>
        <v>20</v>
      </c>
      <c r="S17" s="66" t="s">
        <v>55</v>
      </c>
      <c r="U17" s="32"/>
      <c r="V17" s="1" t="s">
        <v>49</v>
      </c>
    </row>
    <row r="18" spans="2:22" ht="23.25" customHeight="1" x14ac:dyDescent="0.2">
      <c r="B18" s="13"/>
      <c r="C18" s="150"/>
      <c r="D18" s="151"/>
      <c r="E18" s="151"/>
      <c r="F18" s="151"/>
      <c r="G18" s="152"/>
      <c r="H18" s="78">
        <v>6</v>
      </c>
      <c r="I18" s="97" t="s">
        <v>64</v>
      </c>
      <c r="J18" s="79"/>
      <c r="K18" s="79"/>
      <c r="L18" s="173"/>
      <c r="M18" s="80"/>
      <c r="N18" s="86"/>
      <c r="O18" s="67">
        <v>3</v>
      </c>
      <c r="P18" s="64">
        <f>IF(N18="MET",20,IF(N18="NEEDS IMPROVEMENT",10,0))</f>
        <v>0</v>
      </c>
      <c r="Q18" s="65">
        <v>20</v>
      </c>
      <c r="R18" s="65">
        <f t="shared" si="1"/>
        <v>20</v>
      </c>
      <c r="S18" s="66" t="s">
        <v>55</v>
      </c>
      <c r="U18" s="32"/>
      <c r="V18" s="1" t="s">
        <v>45</v>
      </c>
    </row>
    <row r="19" spans="2:22" ht="23.25" customHeight="1" x14ac:dyDescent="0.2">
      <c r="B19" s="13"/>
      <c r="C19" s="150"/>
      <c r="D19" s="151"/>
      <c r="E19" s="151"/>
      <c r="F19" s="151"/>
      <c r="G19" s="152"/>
      <c r="H19" s="78">
        <v>7</v>
      </c>
      <c r="I19" s="97" t="s">
        <v>71</v>
      </c>
      <c r="J19" s="79"/>
      <c r="K19" s="79"/>
      <c r="L19" s="98"/>
      <c r="M19" s="80"/>
      <c r="N19" s="86"/>
      <c r="O19" s="67"/>
      <c r="P19" s="64">
        <f>IF(N19="MET",10,0)</f>
        <v>0</v>
      </c>
      <c r="Q19" s="65">
        <v>0</v>
      </c>
      <c r="R19" s="65">
        <f t="shared" ref="R19:R21" si="2">IF(P19="","",(Q19-P19))</f>
        <v>0</v>
      </c>
      <c r="S19" s="66" t="s">
        <v>120</v>
      </c>
      <c r="U19" s="32"/>
      <c r="V19" s="1" t="s">
        <v>46</v>
      </c>
    </row>
    <row r="20" spans="2:22" ht="23.25" customHeight="1" x14ac:dyDescent="0.2">
      <c r="B20" s="13"/>
      <c r="C20" s="153"/>
      <c r="D20" s="154"/>
      <c r="E20" s="154"/>
      <c r="F20" s="154"/>
      <c r="G20" s="154"/>
      <c r="H20" s="54"/>
      <c r="I20" s="55"/>
      <c r="J20" s="56"/>
      <c r="K20" s="56"/>
      <c r="L20" s="57"/>
      <c r="M20" s="58" t="s">
        <v>19</v>
      </c>
      <c r="N20" s="93"/>
      <c r="O20" s="59"/>
      <c r="P20" s="60">
        <f>SUM(P21:P35)</f>
        <v>0</v>
      </c>
      <c r="Q20" s="60">
        <f>SUM(Q21:Q35)</f>
        <v>100</v>
      </c>
      <c r="R20" s="61">
        <f>SUM(R21:R23)</f>
        <v>30</v>
      </c>
      <c r="S20" s="62"/>
      <c r="U20" s="32"/>
    </row>
    <row r="21" spans="2:22" ht="23.25" customHeight="1" x14ac:dyDescent="0.2">
      <c r="B21" s="13"/>
      <c r="C21" s="99"/>
      <c r="D21" s="100"/>
      <c r="E21" s="100"/>
      <c r="F21" s="100"/>
      <c r="G21" s="100"/>
      <c r="H21" s="174">
        <v>8</v>
      </c>
      <c r="I21" s="175" t="s">
        <v>110</v>
      </c>
      <c r="J21" s="176"/>
      <c r="K21" s="176"/>
      <c r="L21" s="176"/>
      <c r="M21" s="177"/>
      <c r="N21" s="178"/>
      <c r="O21" s="67"/>
      <c r="P21" s="64">
        <f>IF(N21="MET",5,0)</f>
        <v>0</v>
      </c>
      <c r="Q21" s="65">
        <v>5</v>
      </c>
      <c r="R21" s="65">
        <f t="shared" si="2"/>
        <v>5</v>
      </c>
      <c r="S21" s="66" t="s">
        <v>52</v>
      </c>
      <c r="U21" s="32"/>
      <c r="V21" s="1" t="s">
        <v>25</v>
      </c>
    </row>
    <row r="22" spans="2:22" ht="23.25" customHeight="1" x14ac:dyDescent="0.2">
      <c r="B22" s="13"/>
      <c r="C22" s="157"/>
      <c r="D22" s="158"/>
      <c r="E22" s="158"/>
      <c r="F22" s="158"/>
      <c r="G22" s="159"/>
      <c r="H22" s="168">
        <v>9</v>
      </c>
      <c r="I22" s="180" t="s">
        <v>111</v>
      </c>
      <c r="J22" s="170"/>
      <c r="K22" s="170"/>
      <c r="L22" s="170"/>
      <c r="M22" s="171"/>
      <c r="N22" s="172"/>
      <c r="O22" s="67"/>
      <c r="P22" s="64">
        <f>IF(N22="MET",10,IF(N22="Not Applicable",10,0))</f>
        <v>0</v>
      </c>
      <c r="Q22" s="65">
        <v>10</v>
      </c>
      <c r="R22" s="65">
        <f t="shared" si="1"/>
        <v>10</v>
      </c>
      <c r="S22" s="66" t="s">
        <v>52</v>
      </c>
      <c r="U22" s="32"/>
      <c r="V22" s="1" t="s">
        <v>49</v>
      </c>
    </row>
    <row r="23" spans="2:22" ht="23.25" customHeight="1" x14ac:dyDescent="0.2">
      <c r="B23" s="13"/>
      <c r="C23" s="157"/>
      <c r="D23" s="158"/>
      <c r="E23" s="158"/>
      <c r="F23" s="158"/>
      <c r="G23" s="159"/>
      <c r="H23" s="78">
        <v>10</v>
      </c>
      <c r="I23" s="96" t="s">
        <v>112</v>
      </c>
      <c r="J23" s="79"/>
      <c r="K23" s="79"/>
      <c r="L23" s="79"/>
      <c r="M23" s="80"/>
      <c r="N23" s="86"/>
      <c r="O23" s="67"/>
      <c r="P23" s="64">
        <f>IF(N23="MET",15,IF(N23="NEEDS IMPROVEMENT",5,0))</f>
        <v>0</v>
      </c>
      <c r="Q23" s="65">
        <v>15</v>
      </c>
      <c r="R23" s="65">
        <f t="shared" si="1"/>
        <v>15</v>
      </c>
      <c r="S23" s="66" t="s">
        <v>52</v>
      </c>
      <c r="U23" s="32"/>
      <c r="V23" s="1" t="s">
        <v>45</v>
      </c>
    </row>
    <row r="24" spans="2:22" ht="23.25" customHeight="1" x14ac:dyDescent="0.2">
      <c r="B24" s="13"/>
      <c r="C24" s="157"/>
      <c r="D24" s="158"/>
      <c r="E24" s="158"/>
      <c r="F24" s="158"/>
      <c r="G24" s="159"/>
      <c r="H24" s="78">
        <v>11</v>
      </c>
      <c r="I24" s="96" t="s">
        <v>113</v>
      </c>
      <c r="J24" s="79"/>
      <c r="K24" s="79"/>
      <c r="L24" s="79"/>
      <c r="M24" s="80"/>
      <c r="N24" s="86"/>
      <c r="O24" s="67"/>
      <c r="P24" s="64">
        <f>IF(N24="NOT MET",1,0)</f>
        <v>0</v>
      </c>
      <c r="Q24" s="65">
        <v>0</v>
      </c>
      <c r="R24" s="65">
        <f t="shared" si="1"/>
        <v>0</v>
      </c>
      <c r="S24" s="66" t="s">
        <v>51</v>
      </c>
      <c r="U24" s="32">
        <f t="shared" ref="U24" si="3">IF(P24=1,1,0)</f>
        <v>0</v>
      </c>
      <c r="V24" s="1" t="s">
        <v>46</v>
      </c>
    </row>
    <row r="25" spans="2:22" ht="23.25" customHeight="1" thickBot="1" x14ac:dyDescent="0.25">
      <c r="B25" s="13"/>
      <c r="C25" s="157"/>
      <c r="D25" s="158"/>
      <c r="E25" s="158"/>
      <c r="F25" s="158"/>
      <c r="G25" s="159"/>
      <c r="H25" s="174">
        <v>12</v>
      </c>
      <c r="I25" s="187" t="s">
        <v>114</v>
      </c>
      <c r="J25" s="176"/>
      <c r="K25" s="176"/>
      <c r="L25" s="176"/>
      <c r="M25" s="177"/>
      <c r="N25" s="178"/>
      <c r="O25" s="67"/>
      <c r="P25" s="64">
        <f>IF(N25="MET",15,IF(N25="Not Applicable",15,0))</f>
        <v>0</v>
      </c>
      <c r="Q25" s="65">
        <v>15</v>
      </c>
      <c r="R25" s="65">
        <f t="shared" si="1"/>
        <v>15</v>
      </c>
      <c r="S25" s="66" t="s">
        <v>51</v>
      </c>
      <c r="U25" s="32"/>
      <c r="V25" s="1" t="s">
        <v>25</v>
      </c>
    </row>
    <row r="26" spans="2:22" ht="23.25" customHeight="1" x14ac:dyDescent="0.2">
      <c r="B26" s="13"/>
      <c r="C26" s="157"/>
      <c r="D26" s="158"/>
      <c r="E26" s="158"/>
      <c r="F26" s="158"/>
      <c r="G26" s="159"/>
      <c r="H26" s="168">
        <v>13</v>
      </c>
      <c r="I26" s="180" t="s">
        <v>115</v>
      </c>
      <c r="J26" s="170"/>
      <c r="K26" s="170"/>
      <c r="L26" s="170"/>
      <c r="M26" s="171"/>
      <c r="N26" s="172"/>
      <c r="O26" s="63"/>
      <c r="P26" s="64">
        <f>IF(N26="MET",10,IF(N26="Not Applicable",10,0))</f>
        <v>0</v>
      </c>
      <c r="Q26" s="65">
        <v>10</v>
      </c>
      <c r="R26" s="65">
        <f t="shared" ref="R26:R28" si="4">IF(P26="","",(Q26-P26))</f>
        <v>10</v>
      </c>
      <c r="S26" s="66" t="s">
        <v>52</v>
      </c>
      <c r="U26" s="32"/>
      <c r="V26" s="1" t="s">
        <v>41</v>
      </c>
    </row>
    <row r="27" spans="2:22" ht="23.25" customHeight="1" x14ac:dyDescent="0.2">
      <c r="B27" s="13"/>
      <c r="C27" s="157"/>
      <c r="D27" s="158"/>
      <c r="E27" s="158"/>
      <c r="F27" s="158"/>
      <c r="G27" s="159"/>
      <c r="H27" s="174">
        <v>14</v>
      </c>
      <c r="I27" s="175" t="s">
        <v>48</v>
      </c>
      <c r="J27" s="176"/>
      <c r="K27" s="176"/>
      <c r="L27" s="176"/>
      <c r="M27" s="177"/>
      <c r="N27" s="178"/>
      <c r="O27" s="67"/>
      <c r="P27" s="64">
        <f>IF(N27="MET",10,IF(N27="Not Applicable",10,0))</f>
        <v>0</v>
      </c>
      <c r="Q27" s="65">
        <v>10</v>
      </c>
      <c r="R27" s="65">
        <f t="shared" si="4"/>
        <v>10</v>
      </c>
      <c r="S27" s="66" t="s">
        <v>51</v>
      </c>
      <c r="U27" s="82"/>
      <c r="V27" s="1" t="s">
        <v>42</v>
      </c>
    </row>
    <row r="28" spans="2:22" ht="23.25" customHeight="1" x14ac:dyDescent="0.2">
      <c r="B28" s="13"/>
      <c r="C28" s="157"/>
      <c r="D28" s="158"/>
      <c r="E28" s="158"/>
      <c r="F28" s="158"/>
      <c r="G28" s="159"/>
      <c r="H28" s="168">
        <v>15</v>
      </c>
      <c r="I28" s="169" t="s">
        <v>116</v>
      </c>
      <c r="J28" s="170"/>
      <c r="K28" s="170"/>
      <c r="L28" s="170"/>
      <c r="M28" s="171"/>
      <c r="N28" s="172"/>
      <c r="O28" s="67"/>
      <c r="P28" s="64">
        <f>IF(N28="NOT MET",1,0)</f>
        <v>0</v>
      </c>
      <c r="Q28" s="65">
        <v>0</v>
      </c>
      <c r="R28" s="65">
        <f t="shared" si="4"/>
        <v>0</v>
      </c>
      <c r="S28" s="66" t="s">
        <v>51</v>
      </c>
      <c r="U28" s="32">
        <f>IF(P28=1,1,0)</f>
        <v>0</v>
      </c>
    </row>
    <row r="29" spans="2:22" ht="23.25" customHeight="1" x14ac:dyDescent="0.2">
      <c r="B29" s="13"/>
      <c r="C29" s="157"/>
      <c r="D29" s="158"/>
      <c r="E29" s="158"/>
      <c r="F29" s="158"/>
      <c r="G29" s="159"/>
      <c r="H29" s="78">
        <v>16</v>
      </c>
      <c r="I29" s="97" t="s">
        <v>53</v>
      </c>
      <c r="J29" s="79"/>
      <c r="K29" s="79"/>
      <c r="L29" s="79"/>
      <c r="M29" s="80"/>
      <c r="N29" s="86"/>
      <c r="O29" s="67">
        <v>3</v>
      </c>
      <c r="P29" s="64">
        <f>IF(N29="MET",5,IF(N29="Not Applicable",5,0))</f>
        <v>0</v>
      </c>
      <c r="Q29" s="65">
        <v>5</v>
      </c>
      <c r="R29" s="65">
        <f t="shared" ref="R28:R35" si="5">IF(P29="","",(Q29-P29))</f>
        <v>5</v>
      </c>
      <c r="S29" s="66" t="s">
        <v>51</v>
      </c>
      <c r="U29" s="32"/>
      <c r="V29" s="1" t="s">
        <v>45</v>
      </c>
    </row>
    <row r="30" spans="2:22" ht="23.25" customHeight="1" x14ac:dyDescent="0.2">
      <c r="B30" s="13"/>
      <c r="C30" s="157"/>
      <c r="D30" s="158"/>
      <c r="E30" s="158"/>
      <c r="F30" s="158"/>
      <c r="G30" s="159"/>
      <c r="H30" s="78">
        <v>17</v>
      </c>
      <c r="I30" s="97" t="s">
        <v>57</v>
      </c>
      <c r="J30" s="79"/>
      <c r="K30" s="79"/>
      <c r="L30" s="79"/>
      <c r="M30" s="80"/>
      <c r="N30" s="86"/>
      <c r="O30" s="67"/>
      <c r="P30" s="64">
        <f>IF(N30="MET",5,IF(N30="Not Applicable",5,0))</f>
        <v>0</v>
      </c>
      <c r="Q30" s="65">
        <v>5</v>
      </c>
      <c r="R30" s="65">
        <f t="shared" ref="R30:R31" si="6">IF(P30="","",(Q30-P30))</f>
        <v>5</v>
      </c>
      <c r="S30" s="66" t="s">
        <v>51</v>
      </c>
      <c r="U30" s="32"/>
      <c r="V30" s="1" t="s">
        <v>46</v>
      </c>
    </row>
    <row r="31" spans="2:22" ht="23.25" customHeight="1" x14ac:dyDescent="0.2">
      <c r="B31" s="13"/>
      <c r="C31" s="157"/>
      <c r="D31" s="158"/>
      <c r="E31" s="158"/>
      <c r="F31" s="158"/>
      <c r="G31" s="159"/>
      <c r="H31" s="78">
        <v>18</v>
      </c>
      <c r="I31" s="97" t="s">
        <v>56</v>
      </c>
      <c r="J31" s="79"/>
      <c r="K31" s="79"/>
      <c r="L31" s="79"/>
      <c r="M31" s="80"/>
      <c r="N31" s="86"/>
      <c r="O31" s="67"/>
      <c r="P31" s="64">
        <f>IF(N31="MET",10,IF(N31="Not Applicable",10,0))</f>
        <v>0</v>
      </c>
      <c r="Q31" s="65">
        <v>10</v>
      </c>
      <c r="R31" s="65">
        <f t="shared" si="6"/>
        <v>10</v>
      </c>
      <c r="S31" s="66" t="s">
        <v>51</v>
      </c>
      <c r="U31" s="32"/>
      <c r="V31" s="1" t="s">
        <v>49</v>
      </c>
    </row>
    <row r="32" spans="2:22" ht="23.25" customHeight="1" x14ac:dyDescent="0.2">
      <c r="B32" s="13"/>
      <c r="C32" s="157"/>
      <c r="D32" s="158"/>
      <c r="E32" s="158"/>
      <c r="F32" s="158"/>
      <c r="G32" s="159"/>
      <c r="H32" s="78">
        <v>19</v>
      </c>
      <c r="I32" s="97" t="s">
        <v>74</v>
      </c>
      <c r="J32" s="79"/>
      <c r="K32" s="79"/>
      <c r="L32" s="79"/>
      <c r="M32" s="80"/>
      <c r="N32" s="86"/>
      <c r="O32" s="67"/>
      <c r="P32" s="64">
        <f>IF(N32="MET",5,IF(N32="Not Applicable",5,0))</f>
        <v>0</v>
      </c>
      <c r="Q32" s="65">
        <v>5</v>
      </c>
      <c r="R32" s="65">
        <f t="shared" ref="R32" si="7">IF(P32="","",(Q32-P32))</f>
        <v>5</v>
      </c>
      <c r="S32" s="66" t="s">
        <v>54</v>
      </c>
      <c r="U32" s="32"/>
      <c r="V32" s="1" t="s">
        <v>45</v>
      </c>
    </row>
    <row r="33" spans="2:22" ht="23.25" customHeight="1" x14ac:dyDescent="0.2">
      <c r="B33" s="13"/>
      <c r="C33" s="157"/>
      <c r="D33" s="158"/>
      <c r="E33" s="158"/>
      <c r="F33" s="158"/>
      <c r="G33" s="159"/>
      <c r="H33" s="78">
        <v>20</v>
      </c>
      <c r="I33" s="97" t="s">
        <v>117</v>
      </c>
      <c r="J33" s="79"/>
      <c r="K33" s="79"/>
      <c r="L33" s="79"/>
      <c r="M33" s="80"/>
      <c r="N33" s="86"/>
      <c r="O33" s="67"/>
      <c r="P33" s="64">
        <f>IF(N33="MET",10,0)</f>
        <v>0</v>
      </c>
      <c r="Q33" s="65">
        <v>10</v>
      </c>
      <c r="R33" s="65">
        <f t="shared" si="5"/>
        <v>10</v>
      </c>
      <c r="S33" s="66" t="s">
        <v>54</v>
      </c>
      <c r="U33" s="32"/>
      <c r="V33" s="1" t="s">
        <v>46</v>
      </c>
    </row>
    <row r="34" spans="2:22" ht="23.25" customHeight="1" x14ac:dyDescent="0.2">
      <c r="B34" s="13"/>
      <c r="C34" s="157"/>
      <c r="D34" s="158"/>
      <c r="E34" s="158"/>
      <c r="F34" s="158"/>
      <c r="G34" s="159"/>
      <c r="H34" s="174">
        <v>21</v>
      </c>
      <c r="I34" s="181" t="s">
        <v>118</v>
      </c>
      <c r="J34" s="176"/>
      <c r="K34" s="176"/>
      <c r="L34" s="176"/>
      <c r="M34" s="177"/>
      <c r="N34" s="178"/>
      <c r="O34" s="67"/>
      <c r="P34" s="64">
        <f>IF(N34="NOT MET",1,0)</f>
        <v>0</v>
      </c>
      <c r="Q34" s="65">
        <v>0</v>
      </c>
      <c r="R34" s="65">
        <f t="shared" si="5"/>
        <v>0</v>
      </c>
      <c r="S34" s="66" t="s">
        <v>51</v>
      </c>
      <c r="U34" s="32">
        <f>IF(P34=1,1,0)</f>
        <v>0</v>
      </c>
      <c r="V34" s="1" t="s">
        <v>25</v>
      </c>
    </row>
    <row r="35" spans="2:22" ht="23.25" customHeight="1" x14ac:dyDescent="0.2">
      <c r="B35" s="13"/>
      <c r="C35" s="160"/>
      <c r="D35" s="161"/>
      <c r="E35" s="161"/>
      <c r="F35" s="161"/>
      <c r="G35" s="162"/>
      <c r="H35" s="182">
        <v>22</v>
      </c>
      <c r="I35" s="183" t="s">
        <v>22</v>
      </c>
      <c r="J35" s="184"/>
      <c r="K35" s="184"/>
      <c r="L35" s="184"/>
      <c r="M35" s="185"/>
      <c r="N35" s="186"/>
      <c r="O35" s="68"/>
      <c r="P35" s="64">
        <f>IF(N35="NOT MET",1,0)</f>
        <v>0</v>
      </c>
      <c r="Q35" s="65">
        <v>0</v>
      </c>
      <c r="R35" s="65">
        <f t="shared" si="5"/>
        <v>0</v>
      </c>
      <c r="S35" s="66" t="s">
        <v>51</v>
      </c>
      <c r="U35" s="32">
        <f>IF(P35=1,1,0)</f>
        <v>0</v>
      </c>
      <c r="V35" s="1" t="s">
        <v>49</v>
      </c>
    </row>
    <row r="36" spans="2:22" ht="23.25" customHeight="1" thickBot="1" x14ac:dyDescent="0.25">
      <c r="B36" s="13"/>
      <c r="C36" s="69"/>
      <c r="D36" s="69"/>
      <c r="E36" s="69"/>
      <c r="F36" s="69"/>
      <c r="G36" s="69"/>
      <c r="H36" s="70"/>
      <c r="I36" s="71"/>
      <c r="J36" s="71"/>
      <c r="K36" s="71"/>
      <c r="L36" s="71"/>
      <c r="M36" s="71"/>
      <c r="N36" s="71"/>
      <c r="O36" s="72"/>
      <c r="P36" s="53"/>
      <c r="Q36" s="53"/>
      <c r="R36" s="53"/>
      <c r="S36" s="53"/>
      <c r="U36" s="32"/>
    </row>
    <row r="37" spans="2:22" ht="23.25" customHeight="1" thickTop="1" x14ac:dyDescent="0.2">
      <c r="B37" s="13"/>
      <c r="C37" s="73"/>
      <c r="D37" s="73"/>
      <c r="E37" s="73"/>
      <c r="F37" s="73"/>
      <c r="G37" s="73"/>
      <c r="H37" s="74"/>
      <c r="I37" s="75"/>
      <c r="J37" s="75"/>
      <c r="K37" s="75"/>
      <c r="L37" s="75"/>
      <c r="M37" s="75"/>
      <c r="N37" s="75"/>
      <c r="O37" s="76"/>
      <c r="P37" s="53"/>
      <c r="Q37" s="53"/>
      <c r="R37" s="53"/>
      <c r="S37" s="53"/>
      <c r="U37" s="32"/>
      <c r="V37" s="1" t="s">
        <v>26</v>
      </c>
    </row>
    <row r="38" spans="2:22" ht="6" customHeight="1" thickBot="1" x14ac:dyDescent="0.25">
      <c r="B38" s="31"/>
      <c r="C38" s="73"/>
      <c r="D38" s="73"/>
      <c r="E38" s="73"/>
      <c r="F38" s="73"/>
      <c r="G38" s="73"/>
      <c r="H38" s="74"/>
      <c r="I38" s="75"/>
      <c r="J38" s="75"/>
      <c r="K38" s="75"/>
      <c r="L38" s="75"/>
      <c r="M38" s="75"/>
      <c r="N38" s="75"/>
      <c r="O38" s="76"/>
      <c r="P38" s="53"/>
      <c r="Q38" s="53"/>
      <c r="R38" s="53"/>
      <c r="S38" s="53"/>
      <c r="U38" s="32"/>
      <c r="V38" s="29"/>
    </row>
    <row r="39" spans="2:22" ht="13.5" thickTop="1" x14ac:dyDescent="0.2">
      <c r="C39" s="73"/>
      <c r="D39" s="73"/>
      <c r="E39" s="73"/>
      <c r="F39" s="73"/>
      <c r="G39" s="73"/>
      <c r="H39" s="74"/>
      <c r="I39" s="75"/>
      <c r="J39" s="75"/>
      <c r="K39" s="75"/>
      <c r="L39" s="75"/>
      <c r="M39" s="75"/>
      <c r="N39" s="75"/>
      <c r="O39" s="76"/>
      <c r="P39" s="53"/>
      <c r="Q39" s="53"/>
      <c r="R39" s="53"/>
      <c r="S39" s="53"/>
      <c r="U39" s="32"/>
    </row>
    <row r="40" spans="2:22" x14ac:dyDescent="0.2">
      <c r="C40" s="73"/>
      <c r="D40" s="73"/>
      <c r="E40" s="73"/>
      <c r="F40" s="73"/>
      <c r="G40" s="73"/>
      <c r="H40" s="74"/>
      <c r="I40" s="75"/>
      <c r="J40" s="75"/>
      <c r="K40" s="75"/>
      <c r="L40" s="75"/>
      <c r="M40" s="75"/>
      <c r="N40" s="75"/>
      <c r="O40" s="76"/>
      <c r="P40" s="53"/>
      <c r="Q40" s="53"/>
      <c r="R40" s="53"/>
      <c r="S40" s="53"/>
      <c r="U40" s="32"/>
      <c r="V40" s="29"/>
    </row>
    <row r="41" spans="2:22" x14ac:dyDescent="0.2">
      <c r="C41" s="73"/>
      <c r="D41" s="73"/>
      <c r="E41" s="73"/>
      <c r="F41" s="73"/>
      <c r="G41" s="73"/>
      <c r="H41" s="74"/>
      <c r="I41" s="75"/>
      <c r="J41" s="75"/>
      <c r="K41" s="75"/>
      <c r="L41" s="75"/>
      <c r="M41" s="77"/>
      <c r="N41" s="75"/>
      <c r="O41" s="76"/>
      <c r="P41" s="53"/>
      <c r="Q41" s="53"/>
      <c r="R41" s="53"/>
      <c r="S41" s="53"/>
      <c r="U41" s="32"/>
      <c r="V41" s="1" t="s">
        <v>34</v>
      </c>
    </row>
    <row r="42" spans="2:22" x14ac:dyDescent="0.2">
      <c r="C42" s="73"/>
      <c r="D42" s="73"/>
      <c r="E42" s="73"/>
      <c r="F42" s="73"/>
      <c r="G42" s="73"/>
      <c r="H42" s="74"/>
      <c r="I42" s="75"/>
      <c r="J42" s="75"/>
      <c r="K42" s="75"/>
      <c r="L42" s="75"/>
      <c r="M42" s="75"/>
      <c r="N42" s="75"/>
      <c r="O42" s="76"/>
      <c r="P42" s="53"/>
      <c r="Q42" s="53"/>
      <c r="R42" s="53"/>
      <c r="S42" s="53"/>
      <c r="U42" s="32"/>
      <c r="V42" s="1" t="s">
        <v>35</v>
      </c>
    </row>
    <row r="43" spans="2:22" x14ac:dyDescent="0.2">
      <c r="C43" s="73"/>
      <c r="D43" s="73"/>
      <c r="E43" s="73"/>
      <c r="F43" s="73"/>
      <c r="G43" s="73"/>
      <c r="H43" s="74"/>
      <c r="I43" s="75"/>
      <c r="J43" s="75"/>
      <c r="K43" s="75"/>
      <c r="L43" s="75"/>
      <c r="M43" s="75"/>
      <c r="N43" s="75"/>
      <c r="O43" s="76"/>
      <c r="P43" s="53"/>
      <c r="Q43" s="53"/>
      <c r="R43" s="53"/>
      <c r="S43" s="53"/>
      <c r="U43" s="32"/>
      <c r="V43" s="1" t="s">
        <v>36</v>
      </c>
    </row>
    <row r="44" spans="2:22" x14ac:dyDescent="0.2">
      <c r="C44" s="73"/>
      <c r="D44" s="73"/>
      <c r="E44" s="73"/>
      <c r="F44" s="73"/>
      <c r="G44" s="73"/>
      <c r="H44" s="74"/>
      <c r="I44" s="75"/>
      <c r="J44" s="75"/>
      <c r="K44" s="75"/>
      <c r="L44" s="75"/>
      <c r="M44" s="75"/>
      <c r="N44" s="75"/>
      <c r="O44" s="76"/>
      <c r="P44" s="53"/>
      <c r="Q44" s="53"/>
      <c r="R44" s="53"/>
      <c r="S44" s="53"/>
      <c r="U44" s="32"/>
      <c r="V44" s="1" t="s">
        <v>37</v>
      </c>
    </row>
    <row r="45" spans="2:22" x14ac:dyDescent="0.2">
      <c r="C45" s="73"/>
      <c r="D45" s="73"/>
      <c r="E45" s="73"/>
      <c r="F45" s="73"/>
      <c r="G45" s="73"/>
      <c r="H45" s="74"/>
      <c r="I45" s="75"/>
      <c r="J45" s="75"/>
      <c r="K45" s="75"/>
      <c r="L45" s="75"/>
      <c r="M45" s="75"/>
      <c r="N45" s="75"/>
      <c r="O45" s="76"/>
      <c r="P45" s="53"/>
      <c r="Q45" s="53"/>
      <c r="R45" s="53"/>
      <c r="S45" s="53"/>
      <c r="U45" s="32"/>
      <c r="V45" s="1" t="s">
        <v>38</v>
      </c>
    </row>
    <row r="46" spans="2:22" x14ac:dyDescent="0.2">
      <c r="C46" s="73"/>
      <c r="D46" s="73"/>
      <c r="E46" s="73"/>
      <c r="F46" s="73"/>
      <c r="G46" s="73"/>
      <c r="H46" s="74"/>
      <c r="I46" s="75"/>
      <c r="J46" s="75"/>
      <c r="K46" s="75"/>
      <c r="L46" s="75"/>
      <c r="M46" s="75"/>
      <c r="N46" s="75"/>
      <c r="O46" s="76"/>
      <c r="P46" s="53"/>
      <c r="Q46" s="53"/>
      <c r="R46" s="53"/>
      <c r="S46" s="53"/>
      <c r="U46" s="32"/>
    </row>
    <row r="47" spans="2:22" x14ac:dyDescent="0.2">
      <c r="C47" s="73"/>
      <c r="D47" s="73"/>
      <c r="E47" s="73"/>
      <c r="F47" s="73"/>
      <c r="G47" s="73"/>
      <c r="H47" s="74"/>
      <c r="I47" s="75"/>
      <c r="J47" s="75"/>
      <c r="K47" s="75"/>
      <c r="L47" s="75"/>
      <c r="M47" s="75"/>
      <c r="N47" s="75"/>
      <c r="O47" s="76"/>
      <c r="P47" s="53"/>
      <c r="Q47" s="53"/>
      <c r="R47" s="53"/>
      <c r="S47" s="53"/>
      <c r="U47" s="32"/>
    </row>
    <row r="48" spans="2:22" x14ac:dyDescent="0.2">
      <c r="C48" s="73"/>
      <c r="D48" s="73"/>
      <c r="E48" s="73"/>
      <c r="F48" s="73"/>
      <c r="G48" s="73"/>
      <c r="H48" s="74"/>
      <c r="I48" s="75"/>
      <c r="J48" s="75"/>
      <c r="K48" s="75"/>
      <c r="L48" s="75"/>
      <c r="M48" s="75"/>
      <c r="N48" s="75"/>
      <c r="O48" s="76"/>
      <c r="P48" s="53"/>
      <c r="Q48" s="53"/>
      <c r="R48" s="53"/>
      <c r="S48" s="53"/>
      <c r="U48" s="32"/>
    </row>
    <row r="49" spans="3:29" x14ac:dyDescent="0.2">
      <c r="C49" s="73"/>
      <c r="D49" s="73"/>
      <c r="E49" s="73"/>
      <c r="F49" s="73"/>
      <c r="G49" s="73"/>
      <c r="H49" s="74"/>
      <c r="I49" s="75"/>
      <c r="J49" s="75"/>
      <c r="K49" s="75"/>
      <c r="L49" s="75"/>
      <c r="M49" s="75"/>
      <c r="N49" s="75"/>
      <c r="O49" s="76"/>
      <c r="P49" s="53"/>
      <c r="Q49" s="53"/>
      <c r="R49" s="53"/>
      <c r="S49" s="53"/>
      <c r="U49" s="32"/>
    </row>
    <row r="50" spans="3:29" x14ac:dyDescent="0.2">
      <c r="C50" s="73"/>
      <c r="D50" s="73"/>
      <c r="E50" s="73"/>
      <c r="F50" s="73"/>
      <c r="G50" s="73"/>
      <c r="H50" s="74"/>
      <c r="I50" s="75"/>
      <c r="J50" s="75"/>
      <c r="K50" s="75"/>
      <c r="L50" s="75"/>
      <c r="M50" s="75"/>
      <c r="N50" s="75"/>
      <c r="O50" s="76"/>
      <c r="P50" s="53"/>
      <c r="Q50" s="53"/>
      <c r="R50" s="53"/>
      <c r="S50" s="53"/>
      <c r="U50" s="32"/>
    </row>
    <row r="51" spans="3:29" x14ac:dyDescent="0.2">
      <c r="C51" s="73"/>
      <c r="D51" s="73"/>
      <c r="E51" s="73"/>
      <c r="F51" s="73"/>
      <c r="G51" s="73"/>
      <c r="H51" s="74"/>
      <c r="I51" s="75"/>
      <c r="J51" s="75"/>
      <c r="K51" s="75"/>
      <c r="L51" s="75"/>
      <c r="M51" s="75"/>
      <c r="N51" s="75"/>
      <c r="O51" s="76"/>
      <c r="P51" s="53"/>
      <c r="Q51" s="53"/>
      <c r="R51" s="53"/>
      <c r="S51" s="53"/>
      <c r="U51" s="32"/>
    </row>
    <row r="52" spans="3:29" x14ac:dyDescent="0.2">
      <c r="C52" s="73"/>
      <c r="D52" s="73"/>
      <c r="E52" s="73"/>
      <c r="F52" s="73"/>
      <c r="G52" s="73"/>
      <c r="H52" s="74"/>
      <c r="I52" s="75"/>
      <c r="J52" s="75"/>
      <c r="K52" s="75"/>
      <c r="L52" s="75"/>
      <c r="M52" s="75"/>
      <c r="N52" s="75"/>
      <c r="O52" s="76"/>
      <c r="P52" s="53"/>
      <c r="Q52" s="53"/>
      <c r="R52" s="53"/>
      <c r="S52" s="53"/>
      <c r="U52" s="32"/>
    </row>
    <row r="53" spans="3:29" x14ac:dyDescent="0.2">
      <c r="C53" s="73"/>
      <c r="D53" s="73"/>
      <c r="E53" s="73"/>
      <c r="F53" s="73"/>
      <c r="G53" s="73"/>
      <c r="H53" s="74"/>
      <c r="I53" s="75"/>
      <c r="J53" s="75"/>
      <c r="K53" s="75"/>
      <c r="L53" s="75"/>
      <c r="M53" s="75"/>
      <c r="N53" s="75"/>
      <c r="O53" s="76"/>
      <c r="P53" s="53"/>
      <c r="Q53" s="53"/>
      <c r="R53" s="53"/>
      <c r="S53" s="53"/>
      <c r="U53" s="32"/>
    </row>
    <row r="54" spans="3:29" x14ac:dyDescent="0.2">
      <c r="C54" s="73"/>
      <c r="D54" s="73"/>
      <c r="E54" s="73"/>
      <c r="F54" s="73"/>
      <c r="G54" s="73"/>
      <c r="H54" s="74"/>
      <c r="I54" s="75"/>
      <c r="J54" s="75"/>
      <c r="K54" s="75"/>
      <c r="L54" s="75"/>
      <c r="M54" s="75"/>
      <c r="N54" s="75"/>
      <c r="O54" s="76"/>
      <c r="P54" s="53"/>
      <c r="Q54" s="53"/>
      <c r="R54" s="53"/>
      <c r="S54" s="53"/>
      <c r="U54" s="32"/>
    </row>
    <row r="55" spans="3:29" x14ac:dyDescent="0.2">
      <c r="C55" s="73"/>
      <c r="D55" s="73"/>
      <c r="E55" s="73"/>
      <c r="F55" s="73"/>
      <c r="G55" s="73"/>
      <c r="H55" s="74"/>
      <c r="I55" s="75"/>
      <c r="J55" s="75"/>
      <c r="K55" s="75"/>
      <c r="L55" s="75"/>
      <c r="M55" s="75"/>
      <c r="N55" s="75"/>
      <c r="O55" s="76"/>
      <c r="P55" s="53"/>
      <c r="Q55" s="53"/>
      <c r="R55" s="53"/>
      <c r="S55" s="53"/>
      <c r="U55" s="32"/>
    </row>
    <row r="56" spans="3:29" x14ac:dyDescent="0.2">
      <c r="C56" s="73"/>
      <c r="D56" s="73"/>
      <c r="E56" s="73"/>
      <c r="F56" s="73"/>
      <c r="G56" s="73"/>
      <c r="H56" s="74"/>
      <c r="I56" s="75"/>
      <c r="J56" s="75"/>
      <c r="K56" s="75"/>
      <c r="L56" s="75"/>
      <c r="M56" s="75"/>
      <c r="N56" s="75"/>
      <c r="O56" s="76"/>
      <c r="P56" s="53"/>
      <c r="Q56" s="53"/>
      <c r="R56" s="53"/>
      <c r="S56" s="53"/>
      <c r="U56" s="32"/>
    </row>
    <row r="57" spans="3:29" x14ac:dyDescent="0.2">
      <c r="C57" s="73"/>
      <c r="D57" s="73"/>
      <c r="E57" s="73"/>
      <c r="F57" s="73"/>
      <c r="G57" s="73"/>
      <c r="H57" s="74"/>
      <c r="I57" s="75"/>
      <c r="J57" s="75"/>
      <c r="K57" s="75"/>
      <c r="L57" s="75"/>
      <c r="M57" s="75"/>
      <c r="N57" s="75"/>
      <c r="O57" s="76"/>
      <c r="P57" s="53"/>
      <c r="Q57" s="53"/>
      <c r="R57" s="53"/>
      <c r="S57" s="53"/>
      <c r="U57" s="32"/>
    </row>
    <row r="58" spans="3:29" x14ac:dyDescent="0.2">
      <c r="C58" s="73"/>
      <c r="D58" s="73"/>
      <c r="E58" s="73"/>
      <c r="F58" s="73"/>
      <c r="G58" s="73"/>
      <c r="H58" s="74"/>
      <c r="I58" s="75"/>
      <c r="J58" s="75"/>
      <c r="K58" s="75"/>
      <c r="L58" s="75"/>
      <c r="M58" s="75"/>
      <c r="N58" s="75"/>
      <c r="O58" s="76"/>
      <c r="P58" s="53"/>
      <c r="Q58" s="53"/>
      <c r="R58" s="53"/>
      <c r="S58" s="53"/>
      <c r="U58" s="32"/>
    </row>
    <row r="59" spans="3:29" x14ac:dyDescent="0.2">
      <c r="C59" s="73"/>
      <c r="D59" s="73"/>
      <c r="E59" s="73"/>
      <c r="F59" s="73"/>
      <c r="G59" s="73"/>
      <c r="H59" s="74"/>
      <c r="I59" s="75"/>
      <c r="J59" s="75"/>
      <c r="K59" s="75"/>
      <c r="L59" s="75"/>
      <c r="M59" s="75"/>
      <c r="N59" s="75"/>
      <c r="O59" s="76"/>
      <c r="P59" s="53"/>
      <c r="Q59" s="53"/>
      <c r="R59" s="53"/>
      <c r="S59" s="53"/>
      <c r="U59" s="32"/>
    </row>
    <row r="60" spans="3:29" x14ac:dyDescent="0.2">
      <c r="C60" s="73"/>
      <c r="D60" s="73"/>
      <c r="E60" s="73"/>
      <c r="F60" s="73"/>
      <c r="G60" s="73"/>
      <c r="H60" s="74"/>
      <c r="I60" s="75"/>
      <c r="J60" s="75"/>
      <c r="K60" s="75"/>
      <c r="L60" s="75"/>
      <c r="M60" s="75"/>
      <c r="N60" s="75"/>
      <c r="O60" s="76"/>
      <c r="P60" s="53"/>
      <c r="Q60" s="53"/>
      <c r="R60" s="53"/>
      <c r="S60" s="53"/>
      <c r="U60" s="32"/>
    </row>
    <row r="61" spans="3:29" ht="13.5" thickBot="1" x14ac:dyDescent="0.25">
      <c r="C61" s="73"/>
      <c r="D61" s="73"/>
      <c r="E61" s="73"/>
      <c r="F61" s="73"/>
      <c r="G61" s="73"/>
      <c r="H61" s="74"/>
      <c r="I61" s="75"/>
      <c r="J61" s="75"/>
      <c r="K61" s="75"/>
      <c r="L61" s="75"/>
      <c r="M61" s="75"/>
      <c r="N61" s="75"/>
      <c r="O61" s="76"/>
      <c r="P61" s="53"/>
      <c r="Q61" s="53"/>
      <c r="R61" s="53"/>
      <c r="S61" s="53"/>
      <c r="U61" s="32"/>
    </row>
    <row r="62" spans="3:29" ht="13.5" thickTop="1" x14ac:dyDescent="0.2">
      <c r="C62" s="73"/>
      <c r="D62" s="73"/>
      <c r="E62" s="73"/>
      <c r="F62" s="73"/>
      <c r="G62" s="73"/>
      <c r="H62" s="74"/>
      <c r="I62" s="75"/>
      <c r="J62" s="75"/>
      <c r="K62" s="75"/>
      <c r="L62" s="75"/>
      <c r="M62" s="75"/>
      <c r="N62" s="75"/>
      <c r="O62" s="76"/>
      <c r="P62" s="53"/>
      <c r="Q62" s="53"/>
      <c r="R62" s="53"/>
      <c r="S62" s="53"/>
      <c r="U62" s="32"/>
      <c r="Z62" s="84" t="s">
        <v>30</v>
      </c>
      <c r="AA62" s="83" t="s">
        <v>29</v>
      </c>
      <c r="AB62" s="85" t="s">
        <v>23</v>
      </c>
    </row>
    <row r="63" spans="3:29" x14ac:dyDescent="0.2">
      <c r="C63" s="73"/>
      <c r="D63" s="73"/>
      <c r="E63" s="73"/>
      <c r="F63" s="73"/>
      <c r="G63" s="73"/>
      <c r="H63" s="74"/>
      <c r="I63" s="75"/>
      <c r="J63" s="75"/>
      <c r="K63" s="75"/>
      <c r="L63" s="75"/>
      <c r="M63" s="75"/>
      <c r="N63" s="75"/>
      <c r="O63" s="76"/>
      <c r="P63" s="53"/>
      <c r="Q63" s="53"/>
      <c r="R63" s="53"/>
      <c r="S63" s="53"/>
      <c r="U63" s="32"/>
      <c r="AA63" s="1" t="s">
        <v>31</v>
      </c>
      <c r="AB63" s="1" t="s">
        <v>31</v>
      </c>
    </row>
    <row r="64" spans="3:29" x14ac:dyDescent="0.2">
      <c r="C64" s="73"/>
      <c r="D64" s="73"/>
      <c r="E64" s="73"/>
      <c r="F64" s="73"/>
      <c r="G64" s="73"/>
      <c r="H64" s="74"/>
      <c r="I64" s="75"/>
      <c r="J64" s="75"/>
      <c r="K64" s="75"/>
      <c r="L64" s="75"/>
      <c r="M64" s="75"/>
      <c r="N64" s="75"/>
      <c r="O64" s="76"/>
      <c r="P64" s="53"/>
      <c r="Q64" s="53"/>
      <c r="R64" s="53"/>
      <c r="S64" s="53"/>
      <c r="U64" s="32"/>
      <c r="Z64" s="139" t="s">
        <v>58</v>
      </c>
      <c r="AA64" s="139" t="s">
        <v>59</v>
      </c>
      <c r="AB64" s="139" t="s">
        <v>60</v>
      </c>
      <c r="AC64" s="139" t="s">
        <v>61</v>
      </c>
    </row>
    <row r="65" spans="3:29" x14ac:dyDescent="0.2">
      <c r="C65" s="73"/>
      <c r="D65" s="73"/>
      <c r="E65" s="73"/>
      <c r="F65" s="73"/>
      <c r="G65" s="73"/>
      <c r="H65" s="74"/>
      <c r="I65" s="75"/>
      <c r="J65" s="75"/>
      <c r="K65" s="75"/>
      <c r="L65" s="75"/>
      <c r="M65" s="75"/>
      <c r="N65" s="75"/>
      <c r="O65" s="76"/>
      <c r="P65" s="53"/>
      <c r="Q65" s="53"/>
      <c r="R65" s="53"/>
      <c r="S65" s="53"/>
      <c r="U65" s="32"/>
      <c r="Z65" s="140" t="s">
        <v>75</v>
      </c>
      <c r="AA65" s="141">
        <v>96849</v>
      </c>
      <c r="AB65" s="142" t="s">
        <v>76</v>
      </c>
      <c r="AC65" s="143" t="s">
        <v>77</v>
      </c>
    </row>
    <row r="66" spans="3:29" x14ac:dyDescent="0.2">
      <c r="C66" s="73"/>
      <c r="D66" s="73"/>
      <c r="E66" s="73"/>
      <c r="F66" s="73"/>
      <c r="G66" s="73"/>
      <c r="H66" s="74"/>
      <c r="I66" s="75"/>
      <c r="J66" s="75"/>
      <c r="K66" s="75"/>
      <c r="L66" s="75"/>
      <c r="M66" s="75"/>
      <c r="N66" s="75"/>
      <c r="O66" s="76"/>
      <c r="P66" s="53"/>
      <c r="Q66" s="53"/>
      <c r="R66" s="53"/>
      <c r="S66" s="53"/>
      <c r="U66" s="32"/>
      <c r="Z66" s="140" t="s">
        <v>78</v>
      </c>
      <c r="AA66" s="141">
        <v>106935</v>
      </c>
      <c r="AB66" s="142" t="s">
        <v>79</v>
      </c>
      <c r="AC66" s="143" t="s">
        <v>77</v>
      </c>
    </row>
    <row r="67" spans="3:29" x14ac:dyDescent="0.2">
      <c r="C67" s="73"/>
      <c r="D67" s="73"/>
      <c r="E67" s="73"/>
      <c r="F67" s="73"/>
      <c r="G67" s="73"/>
      <c r="H67" s="74"/>
      <c r="I67" s="75"/>
      <c r="J67" s="75"/>
      <c r="K67" s="75"/>
      <c r="L67" s="75"/>
      <c r="M67" s="75"/>
      <c r="N67" s="75"/>
      <c r="O67" s="76"/>
      <c r="P67" s="53"/>
      <c r="Q67" s="53"/>
      <c r="R67" s="53"/>
      <c r="S67" s="53"/>
      <c r="U67" s="32"/>
      <c r="Z67" s="144" t="s">
        <v>80</v>
      </c>
      <c r="AA67" s="142">
        <v>97620</v>
      </c>
      <c r="AB67" s="142" t="s">
        <v>79</v>
      </c>
      <c r="AC67" s="143" t="s">
        <v>77</v>
      </c>
    </row>
    <row r="68" spans="3:29" x14ac:dyDescent="0.2">
      <c r="C68" s="73"/>
      <c r="D68" s="73"/>
      <c r="E68" s="73"/>
      <c r="F68" s="73"/>
      <c r="G68" s="73"/>
      <c r="H68" s="74"/>
      <c r="I68" s="75"/>
      <c r="J68" s="75"/>
      <c r="K68" s="75"/>
      <c r="L68" s="75"/>
      <c r="M68" s="75"/>
      <c r="N68" s="75"/>
      <c r="O68" s="76"/>
      <c r="P68" s="53"/>
      <c r="Q68" s="53"/>
      <c r="R68" s="53"/>
      <c r="S68" s="53"/>
      <c r="U68" s="32"/>
      <c r="Z68" s="142" t="s">
        <v>81</v>
      </c>
      <c r="AA68" s="142">
        <v>97108</v>
      </c>
      <c r="AB68" s="142" t="s">
        <v>79</v>
      </c>
      <c r="AC68" s="145" t="s">
        <v>82</v>
      </c>
    </row>
    <row r="69" spans="3:29" x14ac:dyDescent="0.2">
      <c r="C69" s="73"/>
      <c r="D69" s="73"/>
      <c r="E69" s="73"/>
      <c r="F69" s="73"/>
      <c r="G69" s="73"/>
      <c r="H69" s="74"/>
      <c r="I69" s="75"/>
      <c r="J69" s="75"/>
      <c r="K69" s="75"/>
      <c r="L69" s="75"/>
      <c r="M69" s="75"/>
      <c r="N69" s="75"/>
      <c r="O69" s="76"/>
      <c r="P69" s="53"/>
      <c r="Q69" s="53"/>
      <c r="R69" s="53"/>
      <c r="S69" s="53"/>
      <c r="U69" s="32"/>
      <c r="Z69" s="142" t="s">
        <v>83</v>
      </c>
      <c r="AA69" s="142">
        <v>94779</v>
      </c>
      <c r="AB69" s="142" t="s">
        <v>79</v>
      </c>
      <c r="AC69" s="146" t="s">
        <v>84</v>
      </c>
    </row>
    <row r="70" spans="3:29" x14ac:dyDescent="0.2">
      <c r="C70" s="73"/>
      <c r="D70" s="73"/>
      <c r="E70" s="73"/>
      <c r="F70" s="73"/>
      <c r="G70" s="73"/>
      <c r="H70" s="74"/>
      <c r="I70" s="75"/>
      <c r="J70" s="75"/>
      <c r="K70" s="75"/>
      <c r="L70" s="75"/>
      <c r="M70" s="75"/>
      <c r="N70" s="75"/>
      <c r="O70" s="76"/>
      <c r="P70" s="53"/>
      <c r="Q70" s="53"/>
      <c r="R70" s="53"/>
      <c r="S70" s="53"/>
      <c r="U70" s="32"/>
      <c r="Z70" s="139" t="s">
        <v>105</v>
      </c>
      <c r="AA70" s="139">
        <v>108110</v>
      </c>
      <c r="AB70" s="142" t="s">
        <v>76</v>
      </c>
      <c r="AC70" s="143" t="s">
        <v>77</v>
      </c>
    </row>
    <row r="71" spans="3:29" x14ac:dyDescent="0.2">
      <c r="C71" s="73"/>
      <c r="D71" s="73"/>
      <c r="E71" s="73"/>
      <c r="F71" s="73"/>
      <c r="G71" s="73"/>
      <c r="H71" s="74"/>
      <c r="I71" s="75"/>
      <c r="J71" s="75"/>
      <c r="K71" s="75"/>
      <c r="L71" s="75"/>
      <c r="M71" s="75"/>
      <c r="N71" s="75"/>
      <c r="O71" s="76"/>
      <c r="P71" s="53"/>
      <c r="Q71" s="53"/>
      <c r="R71" s="53"/>
      <c r="S71" s="53"/>
      <c r="U71" s="32"/>
      <c r="Z71" s="140" t="s">
        <v>85</v>
      </c>
      <c r="AA71" s="141">
        <v>30512</v>
      </c>
      <c r="AB71" s="142" t="s">
        <v>76</v>
      </c>
      <c r="AC71" s="143" t="s">
        <v>77</v>
      </c>
    </row>
    <row r="72" spans="3:29" x14ac:dyDescent="0.2">
      <c r="C72" s="73"/>
      <c r="D72" s="73"/>
      <c r="E72" s="73"/>
      <c r="F72" s="73"/>
      <c r="G72" s="73"/>
      <c r="H72" s="74"/>
      <c r="I72" s="75"/>
      <c r="J72" s="75"/>
      <c r="K72" s="75"/>
      <c r="L72" s="75"/>
      <c r="M72" s="75"/>
      <c r="N72" s="75"/>
      <c r="O72" s="76"/>
      <c r="P72" s="53"/>
      <c r="Q72" s="53"/>
      <c r="R72" s="53"/>
      <c r="S72" s="53"/>
      <c r="U72" s="32"/>
      <c r="Z72" s="142" t="s">
        <v>86</v>
      </c>
      <c r="AA72" s="142">
        <v>97377</v>
      </c>
      <c r="AB72" s="142" t="s">
        <v>87</v>
      </c>
      <c r="AC72" s="143" t="s">
        <v>77</v>
      </c>
    </row>
    <row r="73" spans="3:29" x14ac:dyDescent="0.2">
      <c r="C73" s="73"/>
      <c r="D73" s="73"/>
      <c r="E73" s="73"/>
      <c r="F73" s="73"/>
      <c r="G73" s="73"/>
      <c r="H73" s="74"/>
      <c r="I73" s="75"/>
      <c r="J73" s="75"/>
      <c r="K73" s="75"/>
      <c r="L73" s="75"/>
      <c r="M73" s="75"/>
      <c r="N73" s="75"/>
      <c r="O73" s="76"/>
      <c r="P73" s="53"/>
      <c r="Q73" s="53"/>
      <c r="R73" s="53"/>
      <c r="S73" s="53"/>
      <c r="U73" s="32"/>
      <c r="Z73" s="140" t="s">
        <v>88</v>
      </c>
      <c r="AA73" s="141">
        <v>97095</v>
      </c>
      <c r="AB73" s="142" t="s">
        <v>76</v>
      </c>
      <c r="AC73" s="145" t="s">
        <v>82</v>
      </c>
    </row>
    <row r="74" spans="3:29" x14ac:dyDescent="0.2">
      <c r="C74" s="73"/>
      <c r="D74" s="73"/>
      <c r="E74" s="73"/>
      <c r="F74" s="73"/>
      <c r="G74" s="73"/>
      <c r="H74" s="74"/>
      <c r="I74" s="75"/>
      <c r="J74" s="75"/>
      <c r="K74" s="75"/>
      <c r="L74" s="75"/>
      <c r="M74" s="75"/>
      <c r="N74" s="75"/>
      <c r="O74" s="76"/>
      <c r="P74" s="53"/>
      <c r="Q74" s="53"/>
      <c r="R74" s="53"/>
      <c r="S74" s="53"/>
      <c r="U74" s="32"/>
      <c r="Z74" s="140" t="s">
        <v>89</v>
      </c>
      <c r="AA74" s="141">
        <v>106953</v>
      </c>
      <c r="AB74" s="142" t="s">
        <v>79</v>
      </c>
      <c r="AC74" s="143" t="s">
        <v>77</v>
      </c>
    </row>
    <row r="75" spans="3:29" x14ac:dyDescent="0.2">
      <c r="C75" s="73"/>
      <c r="D75" s="73"/>
      <c r="E75" s="73"/>
      <c r="F75" s="73"/>
      <c r="G75" s="73"/>
      <c r="H75" s="74"/>
      <c r="I75" s="75"/>
      <c r="J75" s="75"/>
      <c r="K75" s="75"/>
      <c r="L75" s="75"/>
      <c r="M75" s="75"/>
      <c r="N75" s="75"/>
      <c r="O75" s="76"/>
      <c r="P75" s="53"/>
      <c r="Q75" s="53"/>
      <c r="R75" s="53"/>
      <c r="S75" s="53"/>
      <c r="U75" s="32"/>
      <c r="Z75" s="139" t="s">
        <v>104</v>
      </c>
      <c r="AA75" s="139">
        <v>108112</v>
      </c>
      <c r="AB75" s="142" t="s">
        <v>76</v>
      </c>
      <c r="AC75" s="143" t="s">
        <v>77</v>
      </c>
    </row>
    <row r="76" spans="3:29" x14ac:dyDescent="0.2">
      <c r="C76" s="73"/>
      <c r="D76" s="73"/>
      <c r="E76" s="73"/>
      <c r="F76" s="73"/>
      <c r="G76" s="73"/>
      <c r="H76" s="74"/>
      <c r="I76" s="75"/>
      <c r="J76" s="75"/>
      <c r="K76" s="75"/>
      <c r="L76" s="75"/>
      <c r="M76" s="75"/>
      <c r="N76" s="75"/>
      <c r="O76" s="76"/>
      <c r="P76" s="53"/>
      <c r="Q76" s="53"/>
      <c r="R76" s="53"/>
      <c r="S76" s="53"/>
      <c r="U76" s="32"/>
      <c r="Z76" s="140" t="s">
        <v>90</v>
      </c>
      <c r="AA76" s="140">
        <v>97637</v>
      </c>
      <c r="AB76" s="142" t="s">
        <v>87</v>
      </c>
      <c r="AC76" s="145" t="s">
        <v>82</v>
      </c>
    </row>
    <row r="77" spans="3:29" x14ac:dyDescent="0.2">
      <c r="C77" s="73"/>
      <c r="D77" s="73"/>
      <c r="E77" s="73"/>
      <c r="F77" s="73"/>
      <c r="G77" s="73"/>
      <c r="H77" s="74"/>
      <c r="I77" s="75"/>
      <c r="J77" s="75"/>
      <c r="K77" s="75"/>
      <c r="L77" s="75"/>
      <c r="M77" s="75"/>
      <c r="N77" s="75"/>
      <c r="O77" s="76"/>
      <c r="P77" s="53"/>
      <c r="Q77" s="53"/>
      <c r="R77" s="53"/>
      <c r="S77" s="53"/>
      <c r="U77" s="32"/>
      <c r="Z77" s="139" t="s">
        <v>102</v>
      </c>
      <c r="AA77" s="139">
        <v>103588</v>
      </c>
      <c r="AB77" s="142" t="s">
        <v>79</v>
      </c>
      <c r="AC77" s="143" t="s">
        <v>77</v>
      </c>
    </row>
    <row r="78" spans="3:29" x14ac:dyDescent="0.2">
      <c r="C78" s="73"/>
      <c r="D78" s="73"/>
      <c r="E78" s="73"/>
      <c r="F78" s="73"/>
      <c r="G78" s="73"/>
      <c r="H78" s="74"/>
      <c r="I78" s="75"/>
      <c r="J78" s="75"/>
      <c r="K78" s="75"/>
      <c r="L78" s="75"/>
      <c r="M78" s="75"/>
      <c r="N78" s="75"/>
      <c r="O78" s="76"/>
      <c r="P78" s="53"/>
      <c r="Q78" s="53"/>
      <c r="R78" s="53"/>
      <c r="S78" s="53"/>
      <c r="U78" s="32"/>
      <c r="Z78" s="142" t="s">
        <v>91</v>
      </c>
      <c r="AA78" s="142">
        <v>97923</v>
      </c>
      <c r="AB78" s="142" t="s">
        <v>87</v>
      </c>
      <c r="AC78" s="143" t="s">
        <v>77</v>
      </c>
    </row>
    <row r="79" spans="3:29" x14ac:dyDescent="0.2">
      <c r="C79" s="73"/>
      <c r="D79" s="73"/>
      <c r="E79" s="73"/>
      <c r="F79" s="73"/>
      <c r="G79" s="73"/>
      <c r="H79" s="74"/>
      <c r="I79" s="75"/>
      <c r="J79" s="75"/>
      <c r="K79" s="75"/>
      <c r="L79" s="75"/>
      <c r="M79" s="75"/>
      <c r="N79" s="75"/>
      <c r="O79" s="76"/>
      <c r="P79" s="53"/>
      <c r="Q79" s="53"/>
      <c r="R79" s="53"/>
      <c r="S79" s="53"/>
      <c r="U79" s="32"/>
      <c r="Z79" s="140" t="s">
        <v>92</v>
      </c>
      <c r="AA79" s="141">
        <v>106954</v>
      </c>
      <c r="AB79" s="142" t="s">
        <v>87</v>
      </c>
      <c r="AC79" s="146" t="s">
        <v>84</v>
      </c>
    </row>
    <row r="80" spans="3:29" x14ac:dyDescent="0.2">
      <c r="C80" s="73"/>
      <c r="D80" s="73"/>
      <c r="E80" s="73"/>
      <c r="F80" s="73"/>
      <c r="G80" s="73"/>
      <c r="H80" s="74"/>
      <c r="I80" s="75"/>
      <c r="J80" s="75"/>
      <c r="K80" s="75"/>
      <c r="L80" s="75"/>
      <c r="M80" s="75"/>
      <c r="N80" s="75"/>
      <c r="O80" s="76"/>
      <c r="P80" s="53"/>
      <c r="Q80" s="53"/>
      <c r="R80" s="53"/>
      <c r="S80" s="53"/>
      <c r="U80" s="32"/>
      <c r="Z80" s="140" t="s">
        <v>93</v>
      </c>
      <c r="AA80" s="141">
        <v>104239</v>
      </c>
      <c r="AB80" s="142" t="s">
        <v>87</v>
      </c>
      <c r="AC80" s="146"/>
    </row>
    <row r="81" spans="3:29" x14ac:dyDescent="0.2">
      <c r="C81" s="73"/>
      <c r="D81" s="73"/>
      <c r="E81" s="73"/>
      <c r="F81" s="73"/>
      <c r="G81" s="73"/>
      <c r="H81" s="74"/>
      <c r="I81" s="75"/>
      <c r="J81" s="75"/>
      <c r="K81" s="75"/>
      <c r="L81" s="75"/>
      <c r="M81" s="75"/>
      <c r="N81" s="75"/>
      <c r="O81" s="76"/>
      <c r="P81" s="53"/>
      <c r="Q81" s="53"/>
      <c r="R81" s="53"/>
      <c r="S81" s="53"/>
      <c r="U81" s="32"/>
      <c r="Z81" s="142" t="s">
        <v>94</v>
      </c>
      <c r="AA81" s="142">
        <v>94780</v>
      </c>
      <c r="AB81" s="142" t="s">
        <v>79</v>
      </c>
      <c r="AC81" s="143" t="s">
        <v>77</v>
      </c>
    </row>
    <row r="82" spans="3:29" x14ac:dyDescent="0.2">
      <c r="C82" s="73"/>
      <c r="D82" s="73"/>
      <c r="E82" s="73"/>
      <c r="F82" s="73"/>
      <c r="G82" s="73"/>
      <c r="H82" s="74"/>
      <c r="I82" s="75"/>
      <c r="J82" s="75"/>
      <c r="K82" s="75"/>
      <c r="L82" s="75"/>
      <c r="M82" s="75"/>
      <c r="N82" s="75"/>
      <c r="O82" s="76"/>
      <c r="P82" s="53"/>
      <c r="Q82" s="53"/>
      <c r="R82" s="53"/>
      <c r="S82" s="53"/>
      <c r="U82" s="32"/>
      <c r="Z82" s="140" t="s">
        <v>95</v>
      </c>
      <c r="AA82" s="140">
        <v>91076</v>
      </c>
      <c r="AB82" s="142" t="s">
        <v>76</v>
      </c>
      <c r="AC82" s="146" t="s">
        <v>84</v>
      </c>
    </row>
    <row r="83" spans="3:29" x14ac:dyDescent="0.2">
      <c r="C83" s="73"/>
      <c r="D83" s="73"/>
      <c r="E83" s="73"/>
      <c r="F83" s="73"/>
      <c r="G83" s="73"/>
      <c r="H83" s="74"/>
      <c r="I83" s="75"/>
      <c r="J83" s="75"/>
      <c r="K83" s="75"/>
      <c r="L83" s="75"/>
      <c r="M83" s="75"/>
      <c r="N83" s="75"/>
      <c r="O83" s="76"/>
      <c r="P83" s="53"/>
      <c r="Q83" s="53"/>
      <c r="R83" s="53"/>
      <c r="S83" s="53"/>
      <c r="U83" s="32"/>
      <c r="Z83" s="140" t="s">
        <v>96</v>
      </c>
      <c r="AA83" s="141">
        <v>106979</v>
      </c>
      <c r="AB83" s="142" t="s">
        <v>76</v>
      </c>
      <c r="AC83" s="143" t="s">
        <v>77</v>
      </c>
    </row>
    <row r="84" spans="3:29" x14ac:dyDescent="0.2">
      <c r="C84" s="73"/>
      <c r="D84" s="73"/>
      <c r="E84" s="73"/>
      <c r="F84" s="73"/>
      <c r="G84" s="73"/>
      <c r="H84" s="74"/>
      <c r="I84" s="75"/>
      <c r="J84" s="75"/>
      <c r="K84" s="75"/>
      <c r="L84" s="75"/>
      <c r="M84" s="75"/>
      <c r="N84" s="75"/>
      <c r="O84" s="76"/>
      <c r="P84" s="53"/>
      <c r="Q84" s="53"/>
      <c r="R84" s="53"/>
      <c r="S84" s="53"/>
      <c r="U84" s="32"/>
      <c r="Z84" s="139" t="s">
        <v>103</v>
      </c>
      <c r="AA84" s="139">
        <v>108576</v>
      </c>
      <c r="AB84" s="142" t="s">
        <v>79</v>
      </c>
      <c r="AC84" s="143" t="s">
        <v>77</v>
      </c>
    </row>
    <row r="85" spans="3:29" x14ac:dyDescent="0.2">
      <c r="C85" s="73"/>
      <c r="D85" s="73"/>
      <c r="E85" s="73"/>
      <c r="F85" s="73"/>
      <c r="G85" s="73"/>
      <c r="H85" s="74"/>
      <c r="I85" s="75"/>
      <c r="J85" s="75"/>
      <c r="K85" s="75"/>
      <c r="L85" s="75"/>
      <c r="M85" s="75"/>
      <c r="N85" s="75"/>
      <c r="O85" s="76"/>
      <c r="P85" s="53"/>
      <c r="Q85" s="53"/>
      <c r="R85" s="53"/>
      <c r="S85" s="53"/>
      <c r="U85" s="32"/>
      <c r="Z85" s="139" t="s">
        <v>106</v>
      </c>
      <c r="AA85" s="139">
        <v>106928</v>
      </c>
      <c r="AB85" s="142" t="s">
        <v>87</v>
      </c>
      <c r="AC85" s="143" t="s">
        <v>77</v>
      </c>
    </row>
    <row r="86" spans="3:29" x14ac:dyDescent="0.2">
      <c r="C86" s="73"/>
      <c r="D86" s="73"/>
      <c r="E86" s="73"/>
      <c r="F86" s="73"/>
      <c r="G86" s="73"/>
      <c r="H86" s="74"/>
      <c r="I86" s="75"/>
      <c r="J86" s="75"/>
      <c r="K86" s="75"/>
      <c r="L86" s="75"/>
      <c r="M86" s="75"/>
      <c r="N86" s="75"/>
      <c r="O86" s="76"/>
      <c r="P86" s="53"/>
      <c r="Q86" s="53"/>
      <c r="R86" s="53"/>
      <c r="S86" s="53"/>
      <c r="U86" s="32"/>
      <c r="Z86" s="142" t="s">
        <v>97</v>
      </c>
      <c r="AA86" s="142">
        <v>30491</v>
      </c>
      <c r="AB86" s="142" t="s">
        <v>79</v>
      </c>
      <c r="AC86" s="143" t="s">
        <v>77</v>
      </c>
    </row>
    <row r="87" spans="3:29" x14ac:dyDescent="0.2">
      <c r="C87" s="73"/>
      <c r="D87" s="73"/>
      <c r="E87" s="73"/>
      <c r="F87" s="73"/>
      <c r="G87" s="73"/>
      <c r="H87" s="74"/>
      <c r="I87" s="75"/>
      <c r="J87" s="75"/>
      <c r="K87" s="75"/>
      <c r="L87" s="75"/>
      <c r="M87" s="75"/>
      <c r="N87" s="75"/>
      <c r="O87" s="76"/>
      <c r="P87" s="53"/>
      <c r="Q87" s="53"/>
      <c r="R87" s="53"/>
      <c r="S87" s="53"/>
      <c r="U87" s="32"/>
      <c r="Z87" s="140" t="s">
        <v>98</v>
      </c>
      <c r="AA87" s="141">
        <v>106976</v>
      </c>
      <c r="AB87" s="142" t="s">
        <v>76</v>
      </c>
      <c r="AC87" s="146" t="s">
        <v>84</v>
      </c>
    </row>
    <row r="88" spans="3:29" x14ac:dyDescent="0.2">
      <c r="C88" s="73"/>
      <c r="D88" s="73"/>
      <c r="E88" s="73"/>
      <c r="F88" s="73"/>
      <c r="G88" s="73"/>
      <c r="H88" s="74"/>
      <c r="I88" s="75"/>
      <c r="J88" s="75"/>
      <c r="K88" s="75"/>
      <c r="L88" s="75"/>
      <c r="M88" s="75"/>
      <c r="N88" s="75"/>
      <c r="O88" s="76"/>
      <c r="P88" s="53"/>
      <c r="Q88" s="53"/>
      <c r="R88" s="53"/>
      <c r="S88" s="53"/>
      <c r="U88" s="32"/>
      <c r="Z88" s="139" t="s">
        <v>101</v>
      </c>
      <c r="AA88" s="139">
        <v>108579</v>
      </c>
      <c r="AB88" s="142" t="s">
        <v>87</v>
      </c>
      <c r="AC88" s="143" t="s">
        <v>77</v>
      </c>
    </row>
    <row r="89" spans="3:29" x14ac:dyDescent="0.2">
      <c r="U89" s="32"/>
      <c r="Z89" s="140" t="s">
        <v>99</v>
      </c>
      <c r="AA89" s="141">
        <v>107739</v>
      </c>
      <c r="AB89" s="142" t="s">
        <v>79</v>
      </c>
      <c r="AC89" s="143" t="s">
        <v>77</v>
      </c>
    </row>
    <row r="90" spans="3:29" x14ac:dyDescent="0.2">
      <c r="U90" s="32"/>
      <c r="Z90" s="140" t="s">
        <v>100</v>
      </c>
      <c r="AA90" s="141">
        <v>106987</v>
      </c>
      <c r="AB90" s="142" t="s">
        <v>76</v>
      </c>
      <c r="AC90" s="143" t="s">
        <v>77</v>
      </c>
    </row>
  </sheetData>
  <sortState ref="Z88:AC113">
    <sortCondition ref="Z87"/>
  </sortState>
  <mergeCells count="21">
    <mergeCell ref="C21:G21"/>
    <mergeCell ref="C20:G20"/>
    <mergeCell ref="C22:G35"/>
    <mergeCell ref="E3:K4"/>
    <mergeCell ref="L3:N3"/>
    <mergeCell ref="L4:N4"/>
    <mergeCell ref="L5:M7"/>
    <mergeCell ref="N5:N7"/>
    <mergeCell ref="D8:F8"/>
    <mergeCell ref="G8:I8"/>
    <mergeCell ref="J8:K8"/>
    <mergeCell ref="M8:N8"/>
    <mergeCell ref="C5:C7"/>
    <mergeCell ref="D5:D7"/>
    <mergeCell ref="G5:I5"/>
    <mergeCell ref="G6:I6"/>
    <mergeCell ref="G7:I7"/>
    <mergeCell ref="C10:F10"/>
    <mergeCell ref="C12:G12"/>
    <mergeCell ref="C13:G13"/>
    <mergeCell ref="C14:G19"/>
  </mergeCells>
  <phoneticPr fontId="5" type="noConversion"/>
  <conditionalFormatting sqref="N5:N7">
    <cfRule type="cellIs" dxfId="3" priority="1" operator="lessThan">
      <formula>90</formula>
    </cfRule>
    <cfRule type="cellIs" dxfId="2" priority="2" stopIfTrue="1" operator="lessThan">
      <formula>85</formula>
    </cfRule>
    <cfRule type="cellIs" dxfId="1" priority="3" stopIfTrue="1" operator="between">
      <formula>85</formula>
      <formula>90</formula>
    </cfRule>
    <cfRule type="cellIs" dxfId="0" priority="4" stopIfTrue="1" operator="greaterThan">
      <formula>89</formula>
    </cfRule>
  </conditionalFormatting>
  <dataValidations count="12">
    <dataValidation type="list" allowBlank="1" showInputMessage="1" showErrorMessage="1" sqref="O28:O35 O16:O19 O21:O25">
      <formula1>"3, 1, 0, NA"</formula1>
    </dataValidation>
    <dataValidation type="list" allowBlank="1" showInputMessage="1" showErrorMessage="1" sqref="N22 N25:N27 N29:N30 N32 N15">
      <formula1>$V$29:$V$31</formula1>
    </dataValidation>
    <dataValidation type="list" allowBlank="1" showInputMessage="1" showErrorMessage="1" sqref="N19">
      <formula1>$V$15:$V$17</formula1>
    </dataValidation>
    <dataValidation type="list" allowBlank="1" showInputMessage="1" showErrorMessage="1" prompt="Select" sqref="O13:O15 O26:O27">
      <formula1>"3, 0"</formula1>
    </dataValidation>
    <dataValidation type="list" allowBlank="1" showInputMessage="1" showErrorMessage="1" sqref="D5:D7">
      <formula1>$V$10:$V$14</formula1>
    </dataValidation>
    <dataValidation type="list" allowBlank="1" showInputMessage="1" showErrorMessage="1" sqref="K7">
      <formula1>$Q$5:$Q$7</formula1>
    </dataValidation>
    <dataValidation type="list" allowBlank="1" showInputMessage="1" showErrorMessage="1" sqref="N16:N18">
      <formula1>$V$32:$V$34</formula1>
    </dataValidation>
    <dataValidation type="list" allowBlank="1" showInputMessage="1" showErrorMessage="1" sqref="N23">
      <formula1>$V$23:$V$25</formula1>
    </dataValidation>
    <dataValidation type="list" allowBlank="1" showInputMessage="1" showErrorMessage="1" sqref="G5:I5">
      <formula1>$Z$65:$Z$90</formula1>
    </dataValidation>
    <dataValidation type="list" allowBlank="1" showInputMessage="1" showErrorMessage="1" sqref="N24 N21 N28 N31 N33:N35">
      <formula1>$V$23:$V$24</formula1>
    </dataValidation>
    <dataValidation type="list" allowBlank="1" showInputMessage="1" showErrorMessage="1" sqref="N13">
      <formula1>$V$18:$V$19</formula1>
    </dataValidation>
    <dataValidation type="list" allowBlank="1" showInputMessage="1" showErrorMessage="1" sqref="N14">
      <formula1>$V$32:$V$35</formula1>
    </dataValidation>
  </dataValidations>
  <hyperlinks>
    <hyperlink ref="I13" location="'Scoring Guidelines'!D5" tooltip="Click here to see the Definition and Scoring Guidelines for this Line Item" display="Preparedness"/>
    <hyperlink ref="I14" location="'Scoring Guidelines'!D6" tooltip="Click here to see the Definition and Scoring Guidelines for this Line Item" display="Opening"/>
    <hyperlink ref="I15" location="'Scoring Guidelines'!D7" tooltip="Click here to see the Definition and Scoring Guidelines for this Line Item" display="VERIFICATION"/>
    <hyperlink ref="I16" location="'Scoring Guidelines'!D8" tooltip="Click here to see the Definition and Scoring Guidelines for this Line Item" display="Probing"/>
    <hyperlink ref="I17" location="'Scoring Guidelines'!D9" tooltip="Click here to see the Definition and Scoring Guidelines for this Line Item" display="Assurance"/>
    <hyperlink ref="I18" location="'Scoring Guidelines'!D10" tooltip="Click here to see the Definition and Scoring Guidelines for this Line Item" display="ISSUE IDENTIFICATION"/>
    <hyperlink ref="I19" location="'Scoring Guidelines'!D11" tooltip="Click here to see the Definition and Scoring Guidelines for this Line Item" display="ISSUE RESOLUTION"/>
    <hyperlink ref="I22" location="'Scoring Guidelines'!D13" tooltip="Click here to see the Definition and Scoring Guidelines for this Line Item" display="'Scoring Guidelines'!D13"/>
    <hyperlink ref="I23" location="'Scoring Guidelines'!D14" tooltip="Click here to see the Definition and Scoring Guidelines for this Line Item" display="Explanation"/>
    <hyperlink ref="I24" location="'Scoring Guidelines'!D15" tooltip="Click here to see the Definition and Scoring Guidelines for this Line Item" display="ACCURACY OF INFORMATION"/>
    <hyperlink ref="I25" location="'Scoring Guidelines'!D16" tooltip="Click here to see the Definition and Scoring Guidelines for this Line Item" display="Ownership"/>
    <hyperlink ref="I26" location="'Scoring Guidelines'!D17" tooltip="Click here to see the Definition and Scoring Guidelines for this Line Item" display="Hold"/>
    <hyperlink ref="I27" location="'Scoring Guidelines'!D18" tooltip="Click here to see the Definition and Scoring Guidelines for this Line Item" display="ICT Documentation"/>
    <hyperlink ref="I28" location="'Scoring Guidelines'!D19" tooltip="Click here to see the Definition and Scoring Guidelines for this Line Item" display="Rapport"/>
    <hyperlink ref="I29" location="'Scoring Guidelines'!D20" tooltip="Click here to see the Definition and Scoring Guidelines for this Line Item" display="Confidence"/>
    <hyperlink ref="I30" location="'Scoring Guidelines'!D21" tooltip="Click here to see the Definition and Scoring Guidelines for this Line Item" display="Call control"/>
    <hyperlink ref="I31" location="'Scoring Guidelines'!D22" tooltip="Click here to see the Definition and Scoring Guidelines for this Line Item" display="Interruption"/>
    <hyperlink ref="I32" location="'Scoring Guidelines'!D23" tooltip="Click here to see the Definition and Scoring Guidelines for this Line Item" display="Grammar"/>
    <hyperlink ref="I33" location="'Scoring Guidelines'!D24" tooltip="Click here to see the Definition and Scoring Guidelines for this Line Item" display="Enunciation"/>
    <hyperlink ref="I34" location="'Scoring Guidelines'!D25" tooltip="Click here to see the Definition and Scoring Guidelines for this Line Item" display="Empathy"/>
    <hyperlink ref="I35" location="'Scoring Guidelines'!D26" tooltip="Click here to see the Definition and Scoring Guidelines for this Line Item" display="Tone"/>
    <hyperlink ref="I21" location="'Scoring Guidelines'!D12" tooltip="Click here to see the Definition and Scoring Guidelines for this Line Item" display="BACK-END WORK (RESOLUTION)"/>
  </hyperlinks>
  <pageMargins left="0.75" right="0.75" top="1" bottom="1" header="0.5" footer="0.5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29" r:id="rId4" name="Button 33">
              <controlPr defaultSize="0" print="0" autoFill="0" autoPict="0" macro="[0]!EvalSaver">
                <anchor moveWithCells="1" sizeWithCells="1">
                  <from>
                    <xdr:col>1</xdr:col>
                    <xdr:colOff>0</xdr:colOff>
                    <xdr:row>38</xdr:row>
                    <xdr:rowOff>114300</xdr:rowOff>
                  </from>
                  <to>
                    <xdr:col>4</xdr:col>
                    <xdr:colOff>600075</xdr:colOff>
                    <xdr:row>43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" r:id="rId5" name="Button 49">
              <controlPr defaultSize="0" print="0" autoFill="0" autoPict="0" macro="[0]!Stamper">
                <anchor moveWithCells="1" sizeWithCells="1">
                  <from>
                    <xdr:col>11</xdr:col>
                    <xdr:colOff>9525</xdr:colOff>
                    <xdr:row>7</xdr:row>
                    <xdr:rowOff>9525</xdr:rowOff>
                  </from>
                  <to>
                    <xdr:col>11</xdr:col>
                    <xdr:colOff>1409700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TMF</vt:lpstr>
    </vt:vector>
  </TitlesOfParts>
  <Company>Clientlogic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 Wheaton</dc:creator>
  <dc:description>PFH formatted for print and to match the new Verint online form</dc:description>
  <cp:lastModifiedBy>Grace Macapagal</cp:lastModifiedBy>
  <cp:lastPrinted>2007-02-22T21:12:33Z</cp:lastPrinted>
  <dcterms:created xsi:type="dcterms:W3CDTF">2006-02-23T13:10:07Z</dcterms:created>
  <dcterms:modified xsi:type="dcterms:W3CDTF">2016-01-29T16:33:55Z</dcterms:modified>
</cp:coreProperties>
</file>