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johnson\Desktop\"/>
    </mc:Choice>
  </mc:AlternateContent>
  <bookViews>
    <workbookView xWindow="0" yWindow="0" windowWidth="20496" windowHeight="8340" activeTab="2"/>
  </bookViews>
  <sheets>
    <sheet name="Basement 4-4" sheetId="16" r:id="rId1"/>
    <sheet name="Bin2 4-4" sheetId="15" r:id="rId2"/>
    <sheet name="Bin1 4-4" sheetId="14" r:id="rId3"/>
    <sheet name="Hopper 4-4" sheetId="13" r:id="rId4"/>
    <sheet name="Basement 4-1" sheetId="10" r:id="rId5"/>
    <sheet name="Bin2 4-1" sheetId="9" r:id="rId6"/>
    <sheet name="Bin1 4-1" sheetId="8" r:id="rId7"/>
    <sheet name="Hopper 4-1" sheetId="7" r:id="rId8"/>
    <sheet name="Truck 46892" sheetId="11" r:id="rId9"/>
    <sheet name="46892" sheetId="6" r:id="rId10"/>
    <sheet name="Basement 3-24" sheetId="4" r:id="rId11"/>
    <sheet name="Bin2 3-24" sheetId="3" r:id="rId12"/>
    <sheet name="Bin1 3-24" sheetId="2" r:id="rId13"/>
    <sheet name="Hopper 3-24" sheetId="1" r:id="rId14"/>
    <sheet name="LOI" sheetId="5" r:id="rId15"/>
    <sheet name="Hot Tensile|Stick Pt." sheetId="12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5" l="1"/>
  <c r="M14" i="5"/>
  <c r="N14" i="5"/>
  <c r="O14" i="5"/>
  <c r="M13" i="5"/>
  <c r="N13" i="5" s="1"/>
  <c r="G14" i="5"/>
  <c r="G13" i="5"/>
  <c r="L14" i="5"/>
  <c r="L13" i="5"/>
  <c r="O13" i="5" l="1"/>
  <c r="G18" i="16"/>
  <c r="G17" i="16"/>
  <c r="G13" i="16"/>
  <c r="F12" i="16"/>
  <c r="I12" i="16" s="1"/>
  <c r="E12" i="16"/>
  <c r="E11" i="16"/>
  <c r="F11" i="16" s="1"/>
  <c r="I11" i="16" s="1"/>
  <c r="E10" i="16"/>
  <c r="F10" i="16" s="1"/>
  <c r="I10" i="16" s="1"/>
  <c r="E9" i="16"/>
  <c r="F9" i="16" s="1"/>
  <c r="I9" i="16" s="1"/>
  <c r="F8" i="16"/>
  <c r="I8" i="16" s="1"/>
  <c r="E8" i="16"/>
  <c r="E7" i="16"/>
  <c r="F7" i="16" s="1"/>
  <c r="E6" i="16"/>
  <c r="F6" i="16" s="1"/>
  <c r="F5" i="16"/>
  <c r="E5" i="16"/>
  <c r="G18" i="15"/>
  <c r="G17" i="15"/>
  <c r="G13" i="15"/>
  <c r="F12" i="15"/>
  <c r="I12" i="15" s="1"/>
  <c r="E12" i="15"/>
  <c r="E11" i="15"/>
  <c r="F11" i="15" s="1"/>
  <c r="I11" i="15" s="1"/>
  <c r="E10" i="15"/>
  <c r="F10" i="15" s="1"/>
  <c r="I10" i="15" s="1"/>
  <c r="E9" i="15"/>
  <c r="F9" i="15" s="1"/>
  <c r="I9" i="15" s="1"/>
  <c r="F8" i="15"/>
  <c r="I8" i="15" s="1"/>
  <c r="E8" i="15"/>
  <c r="E7" i="15"/>
  <c r="F7" i="15" s="1"/>
  <c r="E6" i="15"/>
  <c r="F6" i="15" s="1"/>
  <c r="F5" i="15"/>
  <c r="E5" i="15"/>
  <c r="G18" i="14"/>
  <c r="G17" i="14"/>
  <c r="G13" i="14"/>
  <c r="E12" i="14"/>
  <c r="F12" i="14" s="1"/>
  <c r="I12" i="14" s="1"/>
  <c r="E11" i="14"/>
  <c r="F11" i="14" s="1"/>
  <c r="I11" i="14" s="1"/>
  <c r="E10" i="14"/>
  <c r="F10" i="14" s="1"/>
  <c r="I10" i="14" s="1"/>
  <c r="E9" i="14"/>
  <c r="F9" i="14" s="1"/>
  <c r="I9" i="14" s="1"/>
  <c r="E8" i="14"/>
  <c r="F8" i="14" s="1"/>
  <c r="I8" i="14" s="1"/>
  <c r="E7" i="14"/>
  <c r="F7" i="14" s="1"/>
  <c r="E6" i="14"/>
  <c r="F6" i="14" s="1"/>
  <c r="E5" i="14"/>
  <c r="F5" i="14" s="1"/>
  <c r="G18" i="13"/>
  <c r="G17" i="13"/>
  <c r="G13" i="13"/>
  <c r="E12" i="13"/>
  <c r="F12" i="13" s="1"/>
  <c r="I12" i="13" s="1"/>
  <c r="E11" i="13"/>
  <c r="F11" i="13" s="1"/>
  <c r="I11" i="13" s="1"/>
  <c r="E10" i="13"/>
  <c r="F10" i="13" s="1"/>
  <c r="I10" i="13" s="1"/>
  <c r="E9" i="13"/>
  <c r="F9" i="13" s="1"/>
  <c r="I9" i="13" s="1"/>
  <c r="F8" i="13"/>
  <c r="I8" i="13" s="1"/>
  <c r="E8" i="13"/>
  <c r="E7" i="13"/>
  <c r="F7" i="13" s="1"/>
  <c r="E6" i="13"/>
  <c r="F6" i="13" s="1"/>
  <c r="E5" i="13"/>
  <c r="F5" i="13" s="1"/>
  <c r="I6" i="16" l="1"/>
  <c r="F18" i="16"/>
  <c r="F13" i="16"/>
  <c r="I7" i="16"/>
  <c r="F17" i="16"/>
  <c r="I6" i="15"/>
  <c r="F18" i="15"/>
  <c r="F13" i="15"/>
  <c r="I7" i="15"/>
  <c r="F17" i="15"/>
  <c r="I6" i="14"/>
  <c r="F18" i="14"/>
  <c r="F13" i="14"/>
  <c r="I7" i="14"/>
  <c r="F17" i="14"/>
  <c r="I6" i="13"/>
  <c r="F18" i="13"/>
  <c r="F13" i="13"/>
  <c r="I7" i="13"/>
  <c r="F17" i="13"/>
  <c r="M12" i="5"/>
  <c r="N12" i="5"/>
  <c r="O12" i="5"/>
  <c r="G12" i="5"/>
  <c r="L12" i="5" l="1"/>
  <c r="M11" i="5" l="1"/>
  <c r="N11" i="5"/>
  <c r="O11" i="5"/>
  <c r="M10" i="5"/>
  <c r="O10" i="5" s="1"/>
  <c r="N10" i="5"/>
  <c r="G11" i="5"/>
  <c r="G10" i="5"/>
  <c r="G18" i="11"/>
  <c r="G17" i="11"/>
  <c r="G13" i="11"/>
  <c r="E12" i="11"/>
  <c r="F12" i="11" s="1"/>
  <c r="I12" i="11" s="1"/>
  <c r="E11" i="11"/>
  <c r="F11" i="11" s="1"/>
  <c r="I11" i="11" s="1"/>
  <c r="E10" i="11"/>
  <c r="F10" i="11" s="1"/>
  <c r="I10" i="11" s="1"/>
  <c r="E9" i="11"/>
  <c r="F9" i="11" s="1"/>
  <c r="I9" i="11" s="1"/>
  <c r="E8" i="11"/>
  <c r="F8" i="11" s="1"/>
  <c r="I8" i="11" s="1"/>
  <c r="E7" i="11"/>
  <c r="F7" i="11" s="1"/>
  <c r="E6" i="11"/>
  <c r="F6" i="11" s="1"/>
  <c r="I6" i="11" s="1"/>
  <c r="E5" i="11"/>
  <c r="F5" i="11" s="1"/>
  <c r="G18" i="10"/>
  <c r="G17" i="10"/>
  <c r="G13" i="10"/>
  <c r="E12" i="10"/>
  <c r="F12" i="10" s="1"/>
  <c r="I12" i="10" s="1"/>
  <c r="E11" i="10"/>
  <c r="F11" i="10" s="1"/>
  <c r="I11" i="10" s="1"/>
  <c r="E10" i="10"/>
  <c r="F10" i="10" s="1"/>
  <c r="I10" i="10" s="1"/>
  <c r="E9" i="10"/>
  <c r="F9" i="10" s="1"/>
  <c r="I9" i="10" s="1"/>
  <c r="E8" i="10"/>
  <c r="F8" i="10" s="1"/>
  <c r="I8" i="10" s="1"/>
  <c r="E7" i="10"/>
  <c r="F7" i="10" s="1"/>
  <c r="E6" i="10"/>
  <c r="F6" i="10" s="1"/>
  <c r="E5" i="10"/>
  <c r="F5" i="10" s="1"/>
  <c r="G18" i="9"/>
  <c r="G17" i="9"/>
  <c r="G13" i="9"/>
  <c r="E12" i="9"/>
  <c r="F12" i="9" s="1"/>
  <c r="I12" i="9" s="1"/>
  <c r="E11" i="9"/>
  <c r="F11" i="9" s="1"/>
  <c r="I11" i="9" s="1"/>
  <c r="E10" i="9"/>
  <c r="F10" i="9" s="1"/>
  <c r="I10" i="9" s="1"/>
  <c r="E9" i="9"/>
  <c r="F9" i="9" s="1"/>
  <c r="I9" i="9" s="1"/>
  <c r="E8" i="9"/>
  <c r="F8" i="9" s="1"/>
  <c r="I8" i="9" s="1"/>
  <c r="E7" i="9"/>
  <c r="F7" i="9" s="1"/>
  <c r="E6" i="9"/>
  <c r="F6" i="9" s="1"/>
  <c r="I6" i="9" s="1"/>
  <c r="E5" i="9"/>
  <c r="F5" i="9" s="1"/>
  <c r="G18" i="8"/>
  <c r="G17" i="8"/>
  <c r="G13" i="8"/>
  <c r="F12" i="8"/>
  <c r="I12" i="8" s="1"/>
  <c r="E12" i="8"/>
  <c r="E11" i="8"/>
  <c r="F11" i="8" s="1"/>
  <c r="I11" i="8" s="1"/>
  <c r="E10" i="8"/>
  <c r="F10" i="8" s="1"/>
  <c r="I10" i="8" s="1"/>
  <c r="E9" i="8"/>
  <c r="F9" i="8" s="1"/>
  <c r="I9" i="8" s="1"/>
  <c r="E8" i="8"/>
  <c r="F8" i="8" s="1"/>
  <c r="I8" i="8" s="1"/>
  <c r="E7" i="8"/>
  <c r="F7" i="8" s="1"/>
  <c r="E6" i="8"/>
  <c r="F6" i="8" s="1"/>
  <c r="I6" i="8" s="1"/>
  <c r="E5" i="8"/>
  <c r="F5" i="8" s="1"/>
  <c r="G18" i="7"/>
  <c r="G17" i="7"/>
  <c r="G13" i="7"/>
  <c r="E12" i="7"/>
  <c r="F12" i="7" s="1"/>
  <c r="I12" i="7" s="1"/>
  <c r="E11" i="7"/>
  <c r="F11" i="7" s="1"/>
  <c r="I11" i="7" s="1"/>
  <c r="E10" i="7"/>
  <c r="F10" i="7" s="1"/>
  <c r="I10" i="7" s="1"/>
  <c r="E9" i="7"/>
  <c r="F9" i="7" s="1"/>
  <c r="I9" i="7" s="1"/>
  <c r="E8" i="7"/>
  <c r="F8" i="7" s="1"/>
  <c r="I8" i="7" s="1"/>
  <c r="E7" i="7"/>
  <c r="F7" i="7" s="1"/>
  <c r="E6" i="7"/>
  <c r="F6" i="7" s="1"/>
  <c r="I6" i="7" s="1"/>
  <c r="E5" i="7"/>
  <c r="F5" i="7" s="1"/>
  <c r="L11" i="5"/>
  <c r="L10" i="5"/>
  <c r="F17" i="11" l="1"/>
  <c r="I7" i="11"/>
  <c r="F13" i="11"/>
  <c r="F18" i="11"/>
  <c r="I6" i="10"/>
  <c r="F18" i="10"/>
  <c r="F13" i="10"/>
  <c r="I7" i="10"/>
  <c r="F17" i="10"/>
  <c r="F17" i="9"/>
  <c r="I7" i="9"/>
  <c r="F13" i="9"/>
  <c r="F18" i="9"/>
  <c r="F17" i="8"/>
  <c r="I7" i="8"/>
  <c r="F13" i="8"/>
  <c r="F18" i="8"/>
  <c r="F17" i="7"/>
  <c r="I7" i="7"/>
  <c r="F13" i="7"/>
  <c r="F18" i="7"/>
  <c r="M9" i="5"/>
  <c r="N9" i="5"/>
  <c r="O9" i="5"/>
  <c r="M8" i="5"/>
  <c r="N8" i="5"/>
  <c r="O8" i="5"/>
  <c r="G9" i="5"/>
  <c r="G18" i="6"/>
  <c r="G17" i="6"/>
  <c r="G13" i="6"/>
  <c r="E12" i="6"/>
  <c r="F12" i="6" s="1"/>
  <c r="I12" i="6" s="1"/>
  <c r="E11" i="6"/>
  <c r="F11" i="6" s="1"/>
  <c r="I11" i="6" s="1"/>
  <c r="E10" i="6"/>
  <c r="F10" i="6" s="1"/>
  <c r="I10" i="6" s="1"/>
  <c r="E9" i="6"/>
  <c r="F9" i="6" s="1"/>
  <c r="I9" i="6" s="1"/>
  <c r="E8" i="6"/>
  <c r="F8" i="6" s="1"/>
  <c r="I8" i="6" s="1"/>
  <c r="E7" i="6"/>
  <c r="F7" i="6" s="1"/>
  <c r="E6" i="6"/>
  <c r="F6" i="6" s="1"/>
  <c r="I6" i="6" s="1"/>
  <c r="E5" i="6"/>
  <c r="F5" i="6" s="1"/>
  <c r="F17" i="6" l="1"/>
  <c r="I7" i="6"/>
  <c r="F13" i="6"/>
  <c r="F18" i="6"/>
  <c r="L9" i="5" l="1"/>
  <c r="G8" i="5"/>
  <c r="L8" i="5"/>
  <c r="O7" i="5" l="1"/>
  <c r="M7" i="5"/>
  <c r="L7" i="5"/>
  <c r="N7" i="5" s="1"/>
  <c r="G7" i="5"/>
  <c r="M6" i="5"/>
  <c r="L6" i="5"/>
  <c r="O6" i="5" s="1"/>
  <c r="G6" i="5"/>
  <c r="M5" i="5"/>
  <c r="N5" i="5" s="1"/>
  <c r="L5" i="5"/>
  <c r="O5" i="5" s="1"/>
  <c r="G5" i="5"/>
  <c r="O4" i="5"/>
  <c r="N4" i="5"/>
  <c r="M4" i="5"/>
  <c r="L4" i="5"/>
  <c r="G4" i="5"/>
  <c r="O3" i="5"/>
  <c r="M3" i="5"/>
  <c r="L3" i="5"/>
  <c r="N3" i="5" s="1"/>
  <c r="G3" i="5"/>
  <c r="M2" i="5"/>
  <c r="L2" i="5"/>
  <c r="O2" i="5" s="1"/>
  <c r="G2" i="5"/>
  <c r="N2" i="5" l="1"/>
  <c r="N6" i="5"/>
  <c r="G18" i="4"/>
  <c r="G17" i="4"/>
  <c r="G13" i="4"/>
  <c r="E12" i="4"/>
  <c r="F12" i="4" s="1"/>
  <c r="I12" i="4" s="1"/>
  <c r="E11" i="4"/>
  <c r="F11" i="4" s="1"/>
  <c r="I11" i="4" s="1"/>
  <c r="E10" i="4"/>
  <c r="F10" i="4" s="1"/>
  <c r="I10" i="4" s="1"/>
  <c r="E9" i="4"/>
  <c r="F9" i="4" s="1"/>
  <c r="I9" i="4" s="1"/>
  <c r="E8" i="4"/>
  <c r="F8" i="4" s="1"/>
  <c r="I8" i="4" s="1"/>
  <c r="E7" i="4"/>
  <c r="F7" i="4" s="1"/>
  <c r="E5" i="4"/>
  <c r="F5" i="4" s="1"/>
  <c r="G18" i="3"/>
  <c r="G17" i="3"/>
  <c r="G13" i="3"/>
  <c r="E12" i="3"/>
  <c r="F12" i="3" s="1"/>
  <c r="I12" i="3" s="1"/>
  <c r="E11" i="3"/>
  <c r="F11" i="3" s="1"/>
  <c r="I11" i="3" s="1"/>
  <c r="E10" i="3"/>
  <c r="F10" i="3" s="1"/>
  <c r="I10" i="3" s="1"/>
  <c r="E9" i="3"/>
  <c r="F9" i="3" s="1"/>
  <c r="I9" i="3" s="1"/>
  <c r="E8" i="3"/>
  <c r="F8" i="3" s="1"/>
  <c r="I8" i="3" s="1"/>
  <c r="E7" i="3"/>
  <c r="F7" i="3" s="1"/>
  <c r="E6" i="3"/>
  <c r="F6" i="3" s="1"/>
  <c r="E5" i="3"/>
  <c r="F5" i="3" s="1"/>
  <c r="G18" i="2"/>
  <c r="G17" i="2"/>
  <c r="G13" i="2"/>
  <c r="E12" i="2"/>
  <c r="F12" i="2" s="1"/>
  <c r="I12" i="2" s="1"/>
  <c r="E9" i="2"/>
  <c r="F9" i="2" s="1"/>
  <c r="I9" i="2" s="1"/>
  <c r="E8" i="2"/>
  <c r="F8" i="2" s="1"/>
  <c r="I8" i="2" s="1"/>
  <c r="E6" i="2"/>
  <c r="F6" i="2" s="1"/>
  <c r="E5" i="2"/>
  <c r="F5" i="2" s="1"/>
  <c r="D12" i="1"/>
  <c r="D6" i="1"/>
  <c r="D7" i="1"/>
  <c r="D8" i="1"/>
  <c r="D9" i="1"/>
  <c r="D10" i="1"/>
  <c r="D11" i="1"/>
  <c r="D5" i="1"/>
  <c r="E10" i="2" l="1"/>
  <c r="F10" i="2" s="1"/>
  <c r="I10" i="2" s="1"/>
  <c r="E7" i="2"/>
  <c r="F7" i="2" s="1"/>
  <c r="I7" i="2" s="1"/>
  <c r="E11" i="2"/>
  <c r="F11" i="2" s="1"/>
  <c r="I11" i="2" s="1"/>
  <c r="F17" i="4"/>
  <c r="I7" i="4"/>
  <c r="E6" i="4"/>
  <c r="F6" i="4" s="1"/>
  <c r="F18" i="3"/>
  <c r="F13" i="3"/>
  <c r="I6" i="3"/>
  <c r="I7" i="3"/>
  <c r="F17" i="3"/>
  <c r="I6" i="2"/>
  <c r="F17" i="2" l="1"/>
  <c r="F18" i="2"/>
  <c r="F13" i="2"/>
  <c r="F18" i="4"/>
  <c r="F13" i="4"/>
  <c r="I6" i="4"/>
  <c r="E5" i="1" l="1"/>
  <c r="F5" i="1" s="1"/>
  <c r="E6" i="1"/>
  <c r="F6" i="1" s="1"/>
  <c r="E7" i="1"/>
  <c r="F7" i="1" s="1"/>
  <c r="E8" i="1"/>
  <c r="F8" i="1" s="1"/>
  <c r="I8" i="1" s="1"/>
  <c r="E9" i="1"/>
  <c r="F9" i="1" s="1"/>
  <c r="I9" i="1" s="1"/>
  <c r="E10" i="1"/>
  <c r="F10" i="1" s="1"/>
  <c r="I10" i="1" s="1"/>
  <c r="E11" i="1"/>
  <c r="F11" i="1" s="1"/>
  <c r="I11" i="1" s="1"/>
  <c r="E12" i="1"/>
  <c r="F12" i="1" s="1"/>
  <c r="I12" i="1" s="1"/>
  <c r="G13" i="1"/>
  <c r="G17" i="1"/>
  <c r="G18" i="1"/>
  <c r="I7" i="1" l="1"/>
  <c r="F17" i="1"/>
  <c r="F13" i="1"/>
  <c r="F18" i="1"/>
  <c r="I6" i="1"/>
</calcChain>
</file>

<file path=xl/sharedStrings.xml><?xml version="1.0" encoding="utf-8"?>
<sst xmlns="http://schemas.openxmlformats.org/spreadsheetml/2006/main" count="419" uniqueCount="66">
  <si>
    <t>Lot</t>
  </si>
  <si>
    <t>Split sample</t>
  </si>
  <si>
    <t>Total</t>
  </si>
  <si>
    <t>VENDOR</t>
  </si>
  <si>
    <t>SIEVE NO.</t>
  </si>
  <si>
    <t>Individual</t>
  </si>
  <si>
    <t>%</t>
  </si>
  <si>
    <t>ANALYSIS</t>
  </si>
  <si>
    <t>Delta GW to MB</t>
  </si>
  <si>
    <t>#20</t>
  </si>
  <si>
    <t>#30</t>
  </si>
  <si>
    <t>6.0% Max</t>
  </si>
  <si>
    <t>#40</t>
  </si>
  <si>
    <t>#50</t>
  </si>
  <si>
    <t>#70</t>
  </si>
  <si>
    <t>5.5% Max</t>
  </si>
  <si>
    <t>#100</t>
  </si>
  <si>
    <t>1.0% Max</t>
  </si>
  <si>
    <t>#140</t>
  </si>
  <si>
    <t>Pan</t>
  </si>
  <si>
    <t>TOTALS</t>
  </si>
  <si>
    <t>Sieve#40 + Sieve#50=</t>
  </si>
  <si>
    <t>(Min. 90%)</t>
  </si>
  <si>
    <t>Sample AFS =</t>
  </si>
  <si>
    <t>(33-38)</t>
  </si>
  <si>
    <t>Cumulative</t>
  </si>
  <si>
    <t>Temperature In (F)</t>
  </si>
  <si>
    <t>Temperature Out (F)</t>
  </si>
  <si>
    <t>Time In</t>
  </si>
  <si>
    <t>Time Out</t>
  </si>
  <si>
    <t>Time in Furnace (min)</t>
  </si>
  <si>
    <t>Cooling Time (min)</t>
  </si>
  <si>
    <t>Crucible Mass (g)</t>
  </si>
  <si>
    <t>Sand+Crucible Mass (g)</t>
  </si>
  <si>
    <t>Final Sand+Crucible Mass (g)</t>
  </si>
  <si>
    <t>Initial Sand Mass (g)</t>
  </si>
  <si>
    <t>Final Sand Mass(g)</t>
  </si>
  <si>
    <t>Lost Mass (g)</t>
  </si>
  <si>
    <t>LOI (%)</t>
  </si>
  <si>
    <t>ASKSleeve</t>
  </si>
  <si>
    <t>Col. Sleeve</t>
  </si>
  <si>
    <t>Bin1</t>
  </si>
  <si>
    <t>Bin2</t>
  </si>
  <si>
    <t>Columbus2</t>
  </si>
  <si>
    <t>Columbus3</t>
  </si>
  <si>
    <t>Basement</t>
  </si>
  <si>
    <t>Type</t>
  </si>
  <si>
    <t>Collection Date</t>
  </si>
  <si>
    <t>DATE</t>
  </si>
  <si>
    <t>This is the CoA they gave</t>
  </si>
  <si>
    <t>Sample</t>
  </si>
  <si>
    <t>Bin1 3-24</t>
  </si>
  <si>
    <t>Bin2 3-24</t>
  </si>
  <si>
    <t>Basement 3-24</t>
  </si>
  <si>
    <t>Bin1 4-1</t>
  </si>
  <si>
    <t>Bin2 4-1</t>
  </si>
  <si>
    <t>Basement 4-1</t>
  </si>
  <si>
    <t>Basement 4-4</t>
  </si>
  <si>
    <t>Bin2 4-4</t>
  </si>
  <si>
    <t>Bin1 4-4</t>
  </si>
  <si>
    <t>Hot Tensile (psi)</t>
  </si>
  <si>
    <t>Stick Point (F)</t>
  </si>
  <si>
    <t>New 3-24</t>
  </si>
  <si>
    <t>New 4-1</t>
  </si>
  <si>
    <t>New 4-4</t>
  </si>
  <si>
    <t>Columbus4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</si>
</sst>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164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164" fontId="4" fillId="0" borderId="14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9" fontId="2" fillId="0" borderId="4" xfId="1" applyFont="1" applyFill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'Basement 4-4'!$C$1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'Basement 4-4'!$C$6:$C$11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'Basement 4-4'!$I$6:$I$11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32632"/>
        <c:axId val="563732240"/>
      </c:lineChart>
      <c:catAx>
        <c:axId val="563732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32240"/>
        <c:crosses val="autoZero"/>
        <c:auto val="1"/>
        <c:lblAlgn val="ctr"/>
        <c:lblOffset val="100"/>
        <c:noMultiLvlLbl val="0"/>
      </c:catAx>
      <c:valAx>
        <c:axId val="563732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3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'Basement 4-1'!$C$1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'Basement 4-1'!$C$5:$C$12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'Basement 4-1'!$F$5:$F$12</c:f>
              <c:numCache>
                <c:formatCode>0.0%</c:formatCode>
                <c:ptCount val="8"/>
                <c:pt idx="0">
                  <c:v>6.0962203433871003E-3</c:v>
                </c:pt>
                <c:pt idx="1">
                  <c:v>2.5764026303691713E-2</c:v>
                </c:pt>
                <c:pt idx="2">
                  <c:v>0.58060002798265076</c:v>
                </c:pt>
                <c:pt idx="3">
                  <c:v>0.36193559992804464</c:v>
                </c:pt>
                <c:pt idx="4">
                  <c:v>1.8848314045291876E-2</c:v>
                </c:pt>
                <c:pt idx="5">
                  <c:v>3.4778437368831222E-3</c:v>
                </c:pt>
                <c:pt idx="6">
                  <c:v>5.596530151307349E-4</c:v>
                </c:pt>
                <c:pt idx="7">
                  <c:v>3.5977693829812672E-4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19952"/>
        <c:axId val="563720344"/>
      </c:lineChart>
      <c:catAx>
        <c:axId val="56371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20344"/>
        <c:crosses val="autoZero"/>
        <c:auto val="1"/>
        <c:lblAlgn val="ctr"/>
        <c:lblOffset val="100"/>
        <c:noMultiLvlLbl val="0"/>
      </c:catAx>
      <c:valAx>
        <c:axId val="563720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1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'Bin2 4-1'!$C$1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'Bin2 4-1'!$C$6:$C$11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'Bin2 4-1'!$I$6:$I$11</c:f>
              <c:numCache>
                <c:formatCode>0.0%</c:formatCode>
                <c:ptCount val="6"/>
                <c:pt idx="0">
                  <c:v>2.0254027483764488E-2</c:v>
                </c:pt>
                <c:pt idx="1">
                  <c:v>0.5359692870725844</c:v>
                </c:pt>
                <c:pt idx="2">
                  <c:v>0.37449320081805454</c:v>
                </c:pt>
                <c:pt idx="3">
                  <c:v>3.4354705607979735E-2</c:v>
                </c:pt>
                <c:pt idx="4">
                  <c:v>1.5912597323382609E-2</c:v>
                </c:pt>
                <c:pt idx="5">
                  <c:v>6.6556635929819925E-3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373136"/>
        <c:axId val="482373528"/>
      </c:lineChart>
      <c:catAx>
        <c:axId val="48237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373528"/>
        <c:crosses val="autoZero"/>
        <c:auto val="1"/>
        <c:lblAlgn val="ctr"/>
        <c:lblOffset val="100"/>
        <c:noMultiLvlLbl val="0"/>
      </c:catAx>
      <c:valAx>
        <c:axId val="482373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37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'Bin2 4-1'!$C$1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'Bin2 4-1'!$C$5:$C$12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'Bin2 4-1'!$F$5:$F$12</c:f>
              <c:numCache>
                <c:formatCode>0.0%</c:formatCode>
                <c:ptCount val="8"/>
                <c:pt idx="0">
                  <c:v>7.5347135014890035E-4</c:v>
                </c:pt>
                <c:pt idx="1">
                  <c:v>2.0254027483764488E-2</c:v>
                </c:pt>
                <c:pt idx="2">
                  <c:v>0.5359692870725844</c:v>
                </c:pt>
                <c:pt idx="3">
                  <c:v>0.37449320081805454</c:v>
                </c:pt>
                <c:pt idx="4">
                  <c:v>3.4354705607979735E-2</c:v>
                </c:pt>
                <c:pt idx="5">
                  <c:v>1.5912597323382609E-2</c:v>
                </c:pt>
                <c:pt idx="6">
                  <c:v>6.6556635929819925E-3</c:v>
                </c:pt>
                <c:pt idx="7">
                  <c:v>1.1481468192745157E-3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374312"/>
        <c:axId val="371570664"/>
      </c:lineChart>
      <c:catAx>
        <c:axId val="482374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70664"/>
        <c:crosses val="autoZero"/>
        <c:auto val="1"/>
        <c:lblAlgn val="ctr"/>
        <c:lblOffset val="100"/>
        <c:noMultiLvlLbl val="0"/>
      </c:catAx>
      <c:valAx>
        <c:axId val="371570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37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'Bin1 4-1'!$C$1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'Bin1 4-1'!$C$6:$C$11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'Bin1 4-1'!$I$6:$I$11</c:f>
              <c:numCache>
                <c:formatCode>0.0%</c:formatCode>
                <c:ptCount val="6"/>
                <c:pt idx="0">
                  <c:v>2.5705774428376963E-2</c:v>
                </c:pt>
                <c:pt idx="1">
                  <c:v>0.58055988478762655</c:v>
                </c:pt>
                <c:pt idx="2">
                  <c:v>0.37485450492217243</c:v>
                </c:pt>
                <c:pt idx="3">
                  <c:v>1.4658012586557283E-2</c:v>
                </c:pt>
                <c:pt idx="4">
                  <c:v>4.5374736136037668E-4</c:v>
                </c:pt>
                <c:pt idx="5">
                  <c:v>1.9728146146200849E-5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571448"/>
        <c:axId val="371571840"/>
      </c:lineChart>
      <c:catAx>
        <c:axId val="371571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71840"/>
        <c:crosses val="autoZero"/>
        <c:auto val="1"/>
        <c:lblAlgn val="ctr"/>
        <c:lblOffset val="100"/>
        <c:noMultiLvlLbl val="0"/>
      </c:catAx>
      <c:valAx>
        <c:axId val="371571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7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'Bin1 4-1'!$C$1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'Bin1 4-1'!$C$5:$C$12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'Bin1 4-1'!$F$5:$F$12</c:f>
              <c:numCache>
                <c:formatCode>0.0%</c:formatCode>
                <c:ptCount val="8"/>
                <c:pt idx="0">
                  <c:v>0</c:v>
                </c:pt>
                <c:pt idx="1">
                  <c:v>2.5705774428376963E-2</c:v>
                </c:pt>
                <c:pt idx="2">
                  <c:v>0.58055988478762655</c:v>
                </c:pt>
                <c:pt idx="3">
                  <c:v>0.37485450492217243</c:v>
                </c:pt>
                <c:pt idx="4">
                  <c:v>1.4658012586557283E-2</c:v>
                </c:pt>
                <c:pt idx="5">
                  <c:v>4.5374736136037668E-4</c:v>
                </c:pt>
                <c:pt idx="6">
                  <c:v>1.9728146146200849E-5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497312"/>
        <c:axId val="483497704"/>
      </c:lineChart>
      <c:catAx>
        <c:axId val="483497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497704"/>
        <c:crosses val="autoZero"/>
        <c:auto val="1"/>
        <c:lblAlgn val="ctr"/>
        <c:lblOffset val="100"/>
        <c:noMultiLvlLbl val="0"/>
      </c:catAx>
      <c:valAx>
        <c:axId val="483497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49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'Hopper 4-1'!$C$1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'Hopper 4-1'!$C$6:$C$11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'Hopper 4-1'!$I$6:$I$11</c:f>
              <c:numCache>
                <c:formatCode>0.0%</c:formatCode>
                <c:ptCount val="6"/>
                <c:pt idx="0">
                  <c:v>3.5465399405551545E-2</c:v>
                </c:pt>
                <c:pt idx="1">
                  <c:v>0.55572534466255818</c:v>
                </c:pt>
                <c:pt idx="2">
                  <c:v>0.38424207821866968</c:v>
                </c:pt>
                <c:pt idx="3">
                  <c:v>1.8790616446407275E-2</c:v>
                </c:pt>
                <c:pt idx="4">
                  <c:v>1.0075397558395706E-3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498488"/>
        <c:axId val="483498880"/>
      </c:lineChart>
      <c:catAx>
        <c:axId val="483498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498880"/>
        <c:crosses val="autoZero"/>
        <c:auto val="1"/>
        <c:lblAlgn val="ctr"/>
        <c:lblOffset val="100"/>
        <c:noMultiLvlLbl val="0"/>
      </c:catAx>
      <c:valAx>
        <c:axId val="483498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49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'Hopper 4-1'!$C$1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'Hopper 4-1'!$C$5:$C$12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'Hopper 4-1'!$F$5:$F$12</c:f>
              <c:numCache>
                <c:formatCode>0.0%</c:formatCode>
                <c:ptCount val="8"/>
                <c:pt idx="0">
                  <c:v>2.1494181457910027E-3</c:v>
                </c:pt>
                <c:pt idx="1">
                  <c:v>3.5465399405551545E-2</c:v>
                </c:pt>
                <c:pt idx="2">
                  <c:v>0.55572534466255818</c:v>
                </c:pt>
                <c:pt idx="3">
                  <c:v>0.38424207821866968</c:v>
                </c:pt>
                <c:pt idx="4">
                  <c:v>1.8790616446407275E-2</c:v>
                </c:pt>
                <c:pt idx="5">
                  <c:v>1.0075397558395706E-3</c:v>
                </c:pt>
                <c:pt idx="6">
                  <c:v>0</c:v>
                </c:pt>
                <c:pt idx="7">
                  <c:v>1.6792329263953072E-5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08712"/>
        <c:axId val="478709104"/>
      </c:lineChart>
      <c:catAx>
        <c:axId val="478708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09104"/>
        <c:crosses val="autoZero"/>
        <c:auto val="1"/>
        <c:lblAlgn val="ctr"/>
        <c:lblOffset val="100"/>
        <c:noMultiLvlLbl val="0"/>
      </c:catAx>
      <c:valAx>
        <c:axId val="478709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0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'Truck 46892'!$C$1</c:f>
              <c:strCache>
                <c:ptCount val="1"/>
                <c:pt idx="0">
                  <c:v>46982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'Truck 46892'!$C$6:$C$11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'Truck 46892'!$I$6:$I$11</c:f>
              <c:numCache>
                <c:formatCode>0.0%</c:formatCode>
                <c:ptCount val="6"/>
                <c:pt idx="0">
                  <c:v>-2.53207823772231E-2</c:v>
                </c:pt>
                <c:pt idx="1">
                  <c:v>1.6945295320396569E-2</c:v>
                </c:pt>
                <c:pt idx="2">
                  <c:v>3.8452605995139055E-2</c:v>
                </c:pt>
                <c:pt idx="3">
                  <c:v>-2.5108599205277467E-2</c:v>
                </c:pt>
                <c:pt idx="4">
                  <c:v>-7.6304540719880024E-3</c:v>
                </c:pt>
                <c:pt idx="5">
                  <c:v>2.1218317194558053E-4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09888"/>
        <c:axId val="484366320"/>
      </c:lineChart>
      <c:catAx>
        <c:axId val="47870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66320"/>
        <c:crosses val="autoZero"/>
        <c:auto val="1"/>
        <c:lblAlgn val="ctr"/>
        <c:lblOffset val="100"/>
        <c:noMultiLvlLbl val="0"/>
      </c:catAx>
      <c:valAx>
        <c:axId val="484366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0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'Truck 46892'!$C$1</c:f>
              <c:strCache>
                <c:ptCount val="1"/>
                <c:pt idx="0">
                  <c:v>46982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'Truck 46892'!$C$5:$C$12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'Truck 46892'!$F$5:$F$12</c:f>
              <c:numCache>
                <c:formatCode>0.0%</c:formatCode>
                <c:ptCount val="8"/>
                <c:pt idx="0">
                  <c:v>0</c:v>
                </c:pt>
                <c:pt idx="1">
                  <c:v>1.4679217622776899E-2</c:v>
                </c:pt>
                <c:pt idx="2">
                  <c:v>0.55794529532039661</c:v>
                </c:pt>
                <c:pt idx="3">
                  <c:v>0.40845260599513905</c:v>
                </c:pt>
                <c:pt idx="4">
                  <c:v>1.4891400794722533E-2</c:v>
                </c:pt>
                <c:pt idx="5">
                  <c:v>1.3695459280119971E-3</c:v>
                </c:pt>
                <c:pt idx="6">
                  <c:v>2.1218317194558053E-4</c:v>
                </c:pt>
                <c:pt idx="7">
                  <c:v>1.9289379267730209E-5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367104"/>
        <c:axId val="484367496"/>
      </c:lineChart>
      <c:catAx>
        <c:axId val="48436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67496"/>
        <c:crosses val="autoZero"/>
        <c:auto val="1"/>
        <c:lblAlgn val="ctr"/>
        <c:lblOffset val="100"/>
        <c:noMultiLvlLbl val="0"/>
      </c:catAx>
      <c:valAx>
        <c:axId val="484367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6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'Truck 46892'!$C$1</c:f>
              <c:strCache>
                <c:ptCount val="1"/>
                <c:pt idx="0">
                  <c:v>46982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'Truck 46892'!$C$5:$C$12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'Truck 46892'!$F$5:$F$12</c:f>
              <c:numCache>
                <c:formatCode>0.0%</c:formatCode>
                <c:ptCount val="8"/>
                <c:pt idx="0">
                  <c:v>0</c:v>
                </c:pt>
                <c:pt idx="1">
                  <c:v>1.4679217622776899E-2</c:v>
                </c:pt>
                <c:pt idx="2">
                  <c:v>0.55794529532039661</c:v>
                </c:pt>
                <c:pt idx="3">
                  <c:v>0.40845260599513905</c:v>
                </c:pt>
                <c:pt idx="4">
                  <c:v>1.4891400794722533E-2</c:v>
                </c:pt>
                <c:pt idx="5">
                  <c:v>1.3695459280119971E-3</c:v>
                </c:pt>
                <c:pt idx="6">
                  <c:v>2.1218317194558053E-4</c:v>
                </c:pt>
                <c:pt idx="7">
                  <c:v>1.9289379267730209E-5</c:v>
                </c:pt>
              </c:numCache>
            </c:numRef>
          </c:val>
          <c:smooth val="0"/>
        </c:ser>
        <c:ser>
          <c:idx val="1"/>
          <c:order val="1"/>
          <c:tx>
            <c:v>vendor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'Truck 46892'!$G$5:$G$12</c:f>
              <c:numCache>
                <c:formatCode>0.0%</c:formatCode>
                <c:ptCount val="8"/>
                <c:pt idx="0" formatCode="0%">
                  <c:v>0</c:v>
                </c:pt>
                <c:pt idx="1">
                  <c:v>0.04</c:v>
                </c:pt>
                <c:pt idx="2">
                  <c:v>0.54100000000000004</c:v>
                </c:pt>
                <c:pt idx="3">
                  <c:v>0.37</c:v>
                </c:pt>
                <c:pt idx="4">
                  <c:v>0.04</c:v>
                </c:pt>
                <c:pt idx="5">
                  <c:v>8.9999999999999993E-3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582952"/>
        <c:axId val="371583344"/>
      </c:lineChart>
      <c:catAx>
        <c:axId val="371582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83344"/>
        <c:crosses val="autoZero"/>
        <c:auto val="1"/>
        <c:lblAlgn val="ctr"/>
        <c:lblOffset val="100"/>
        <c:noMultiLvlLbl val="0"/>
      </c:catAx>
      <c:valAx>
        <c:axId val="371583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8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'Basement 4-4'!$C$1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'Basement 4-4'!$C$5:$C$12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'Basement 4-4'!$F$5:$F$12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31064"/>
        <c:axId val="488128072"/>
      </c:lineChart>
      <c:catAx>
        <c:axId val="56373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28072"/>
        <c:crosses val="autoZero"/>
        <c:auto val="1"/>
        <c:lblAlgn val="ctr"/>
        <c:lblOffset val="100"/>
        <c:noMultiLvlLbl val="0"/>
      </c:catAx>
      <c:valAx>
        <c:axId val="488128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3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'46892'!$C$1</c:f>
              <c:strCache>
                <c:ptCount val="1"/>
                <c:pt idx="0">
                  <c:v>46982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'46892'!$C$6:$C$11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'46892'!$I$6:$I$11</c:f>
              <c:numCache>
                <c:formatCode>0.0%</c:formatCode>
                <c:ptCount val="6"/>
                <c:pt idx="0">
                  <c:v>-1.0701368290115778E-2</c:v>
                </c:pt>
                <c:pt idx="1">
                  <c:v>-7.0786623289637363E-2</c:v>
                </c:pt>
                <c:pt idx="2">
                  <c:v>8.4635920007654686E-2</c:v>
                </c:pt>
                <c:pt idx="3">
                  <c:v>-3.7738015500908897E-3</c:v>
                </c:pt>
                <c:pt idx="4">
                  <c:v>-3.9095780308104821E-3</c:v>
                </c:pt>
                <c:pt idx="5">
                  <c:v>7.8461391254432914E-4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584128"/>
        <c:axId val="371584520"/>
      </c:lineChart>
      <c:catAx>
        <c:axId val="371584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84520"/>
        <c:crosses val="autoZero"/>
        <c:auto val="1"/>
        <c:lblAlgn val="ctr"/>
        <c:lblOffset val="100"/>
        <c:noMultiLvlLbl val="0"/>
      </c:catAx>
      <c:valAx>
        <c:axId val="371584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'46892'!$C$1</c:f>
              <c:strCache>
                <c:ptCount val="1"/>
                <c:pt idx="0">
                  <c:v>46982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'46892'!$C$5:$C$12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'46892'!$F$5:$F$12</c:f>
              <c:numCache>
                <c:formatCode>0.0%</c:formatCode>
                <c:ptCount val="8"/>
                <c:pt idx="0">
                  <c:v>8.9943546072146204E-4</c:v>
                </c:pt>
                <c:pt idx="1">
                  <c:v>2.9298631709884223E-2</c:v>
                </c:pt>
                <c:pt idx="2">
                  <c:v>0.47021337671036267</c:v>
                </c:pt>
                <c:pt idx="3">
                  <c:v>0.45463592000765468</c:v>
                </c:pt>
                <c:pt idx="4">
                  <c:v>3.6226198449909111E-2</c:v>
                </c:pt>
                <c:pt idx="5">
                  <c:v>5.0904219691895172E-3</c:v>
                </c:pt>
                <c:pt idx="6">
                  <c:v>7.8461391254432914E-4</c:v>
                </c:pt>
                <c:pt idx="7">
                  <c:v>3.827384939231344E-5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292576"/>
        <c:axId val="482292968"/>
      </c:lineChart>
      <c:catAx>
        <c:axId val="48229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92968"/>
        <c:crosses val="autoZero"/>
        <c:auto val="1"/>
        <c:lblAlgn val="ctr"/>
        <c:lblOffset val="100"/>
        <c:noMultiLvlLbl val="0"/>
      </c:catAx>
      <c:valAx>
        <c:axId val="482292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9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'Basement 3-24'!$C$1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'Basement 3-24'!$C$6:$C$11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'Basement 3-24'!$I$6:$I$11</c:f>
              <c:numCache>
                <c:formatCode>0.0%</c:formatCode>
                <c:ptCount val="6"/>
                <c:pt idx="0">
                  <c:v>2.3953588882609126E-2</c:v>
                </c:pt>
                <c:pt idx="1">
                  <c:v>0.54887130556202002</c:v>
                </c:pt>
                <c:pt idx="2">
                  <c:v>0.3792180591110077</c:v>
                </c:pt>
                <c:pt idx="3">
                  <c:v>3.023704245486877E-2</c:v>
                </c:pt>
                <c:pt idx="4">
                  <c:v>8.6605272781675059E-3</c:v>
                </c:pt>
                <c:pt idx="5">
                  <c:v>2.1111074171349187E-3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293752"/>
        <c:axId val="488362928"/>
      </c:lineChart>
      <c:catAx>
        <c:axId val="48229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62928"/>
        <c:crosses val="autoZero"/>
        <c:auto val="1"/>
        <c:lblAlgn val="ctr"/>
        <c:lblOffset val="100"/>
        <c:noMultiLvlLbl val="0"/>
      </c:catAx>
      <c:valAx>
        <c:axId val="488362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9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'Basement 3-24'!$C$1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'Basement 3-24'!$C$5:$C$12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'Basement 3-24'!$F$5:$F$12</c:f>
              <c:numCache>
                <c:formatCode>0.0%</c:formatCode>
                <c:ptCount val="8"/>
                <c:pt idx="0">
                  <c:v>1.1303567272848167E-3</c:v>
                </c:pt>
                <c:pt idx="1">
                  <c:v>2.3953588882609126E-2</c:v>
                </c:pt>
                <c:pt idx="2">
                  <c:v>0.54887130556202002</c:v>
                </c:pt>
                <c:pt idx="3">
                  <c:v>0.3792180591110077</c:v>
                </c:pt>
                <c:pt idx="4">
                  <c:v>3.023704245486877E-2</c:v>
                </c:pt>
                <c:pt idx="5">
                  <c:v>8.6605272781675059E-3</c:v>
                </c:pt>
                <c:pt idx="6">
                  <c:v>2.1111074171349187E-3</c:v>
                </c:pt>
                <c:pt idx="7">
                  <c:v>7.8127597327033878E-4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63712"/>
        <c:axId val="488364104"/>
      </c:lineChart>
      <c:catAx>
        <c:axId val="488363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64104"/>
        <c:crosses val="autoZero"/>
        <c:auto val="1"/>
        <c:lblAlgn val="ctr"/>
        <c:lblOffset val="100"/>
        <c:noMultiLvlLbl val="0"/>
      </c:catAx>
      <c:valAx>
        <c:axId val="488364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6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'Bin2 3-24'!$C$1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'Bin2 3-24'!$C$6:$C$11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'Bin2 3-24'!$I$6:$I$11</c:f>
              <c:numCache>
                <c:formatCode>0.0%</c:formatCode>
                <c:ptCount val="6"/>
                <c:pt idx="0">
                  <c:v>2.7346360804304724E-2</c:v>
                </c:pt>
                <c:pt idx="1">
                  <c:v>0.56933446615689598</c:v>
                </c:pt>
                <c:pt idx="2">
                  <c:v>0.35961483998867172</c:v>
                </c:pt>
                <c:pt idx="3">
                  <c:v>2.4457660719343029E-2</c:v>
                </c:pt>
                <c:pt idx="4">
                  <c:v>5.686774284905073E-3</c:v>
                </c:pt>
                <c:pt idx="5">
                  <c:v>1.8691588785047437E-3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93984"/>
        <c:axId val="560294376"/>
      </c:lineChart>
      <c:catAx>
        <c:axId val="56029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94376"/>
        <c:crosses val="autoZero"/>
        <c:auto val="1"/>
        <c:lblAlgn val="ctr"/>
        <c:lblOffset val="100"/>
        <c:noMultiLvlLbl val="0"/>
      </c:catAx>
      <c:valAx>
        <c:axId val="560294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9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'Bin2 3-24'!$C$1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'Bin2 3-24'!$C$5:$C$12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'Bin2 3-24'!$F$5:$F$12</c:f>
              <c:numCache>
                <c:formatCode>0.0%</c:formatCode>
                <c:ptCount val="8"/>
                <c:pt idx="0">
                  <c:v>1.3027470971396205E-3</c:v>
                </c:pt>
                <c:pt idx="1">
                  <c:v>2.7346360804304724E-2</c:v>
                </c:pt>
                <c:pt idx="2">
                  <c:v>0.56933446615689598</c:v>
                </c:pt>
                <c:pt idx="3">
                  <c:v>0.35961483998867172</c:v>
                </c:pt>
                <c:pt idx="4">
                  <c:v>2.4457660719343029E-2</c:v>
                </c:pt>
                <c:pt idx="5">
                  <c:v>5.686774284905073E-3</c:v>
                </c:pt>
                <c:pt idx="6">
                  <c:v>1.8691588785047437E-3</c:v>
                </c:pt>
                <c:pt idx="7">
                  <c:v>2.7187765505523544E-4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95160"/>
        <c:axId val="560295552"/>
      </c:lineChart>
      <c:catAx>
        <c:axId val="560295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95552"/>
        <c:crosses val="autoZero"/>
        <c:auto val="1"/>
        <c:lblAlgn val="ctr"/>
        <c:lblOffset val="100"/>
        <c:noMultiLvlLbl val="0"/>
      </c:catAx>
      <c:valAx>
        <c:axId val="560295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9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'Bin1 3-24'!$C$1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'Bin1 3-24'!$C$6:$C$11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'Bin1 3-24'!$I$6:$I$11</c:f>
              <c:numCache>
                <c:formatCode>0.0%</c:formatCode>
                <c:ptCount val="6"/>
                <c:pt idx="0">
                  <c:v>2.5904634266770119E-2</c:v>
                </c:pt>
                <c:pt idx="1">
                  <c:v>0.61058404457924809</c:v>
                </c:pt>
                <c:pt idx="2">
                  <c:v>0.34235028567397902</c:v>
                </c:pt>
                <c:pt idx="3">
                  <c:v>1.1268251393101428E-2</c:v>
                </c:pt>
                <c:pt idx="4">
                  <c:v>1.0051491853001722E-3</c:v>
                </c:pt>
                <c:pt idx="5">
                  <c:v>2.9978133596675978E-4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19688"/>
        <c:axId val="568720080"/>
      </c:lineChart>
      <c:catAx>
        <c:axId val="568719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20080"/>
        <c:crosses val="autoZero"/>
        <c:auto val="1"/>
        <c:lblAlgn val="ctr"/>
        <c:lblOffset val="100"/>
        <c:noMultiLvlLbl val="0"/>
      </c:catAx>
      <c:valAx>
        <c:axId val="568720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1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'Bin1 3-24'!$C$1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'Bin1 3-24'!$C$5:$C$12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'Bin1 3-24'!$F$5:$F$12</c:f>
              <c:numCache>
                <c:formatCode>0.0%</c:formatCode>
                <c:ptCount val="8"/>
                <c:pt idx="0">
                  <c:v>1.0227833815334697E-3</c:v>
                </c:pt>
                <c:pt idx="1">
                  <c:v>2.5904634266770119E-2</c:v>
                </c:pt>
                <c:pt idx="2">
                  <c:v>0.61058404457924809</c:v>
                </c:pt>
                <c:pt idx="3">
                  <c:v>0.34235028567397902</c:v>
                </c:pt>
                <c:pt idx="4">
                  <c:v>1.1268251393101428E-2</c:v>
                </c:pt>
                <c:pt idx="5">
                  <c:v>1.0051491853001722E-3</c:v>
                </c:pt>
                <c:pt idx="6">
                  <c:v>2.9978133596675978E-4</c:v>
                </c:pt>
                <c:pt idx="7">
                  <c:v>1.410735698666073E-4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20864"/>
        <c:axId val="567560200"/>
      </c:lineChart>
      <c:catAx>
        <c:axId val="56872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560200"/>
        <c:crosses val="autoZero"/>
        <c:auto val="1"/>
        <c:lblAlgn val="ctr"/>
        <c:lblOffset val="100"/>
        <c:noMultiLvlLbl val="0"/>
      </c:catAx>
      <c:valAx>
        <c:axId val="567560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2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'Hopper 3-24'!$C$1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'Hopper 3-24'!$C$6:$C$11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'Hopper 3-24'!$I$6:$I$11</c:f>
              <c:numCache>
                <c:formatCode>0.0%</c:formatCode>
                <c:ptCount val="6"/>
                <c:pt idx="0">
                  <c:v>1.9985401459854012E-2</c:v>
                </c:pt>
                <c:pt idx="1">
                  <c:v>0.50491970802919717</c:v>
                </c:pt>
                <c:pt idx="2">
                  <c:v>0.41381021897810216</c:v>
                </c:pt>
                <c:pt idx="3">
                  <c:v>3.0350364963503556E-2</c:v>
                </c:pt>
                <c:pt idx="4">
                  <c:v>1.0978102189781161E-2</c:v>
                </c:pt>
                <c:pt idx="5">
                  <c:v>7.9708029197079165E-3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60984"/>
        <c:axId val="567561376"/>
      </c:lineChart>
      <c:catAx>
        <c:axId val="567560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561376"/>
        <c:crosses val="autoZero"/>
        <c:auto val="1"/>
        <c:lblAlgn val="ctr"/>
        <c:lblOffset val="100"/>
        <c:noMultiLvlLbl val="0"/>
      </c:catAx>
      <c:valAx>
        <c:axId val="567561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56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'Hopper 3-24'!$C$1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'Hopper 3-24'!$C$5:$C$12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'Hopper 3-24'!$F$5:$F$12</c:f>
              <c:numCache>
                <c:formatCode>0.0%</c:formatCode>
                <c:ptCount val="8"/>
                <c:pt idx="0">
                  <c:v>8.9051094890510863E-4</c:v>
                </c:pt>
                <c:pt idx="1">
                  <c:v>1.9985401459854012E-2</c:v>
                </c:pt>
                <c:pt idx="2">
                  <c:v>0.50491970802919717</c:v>
                </c:pt>
                <c:pt idx="3">
                  <c:v>0.41381021897810216</c:v>
                </c:pt>
                <c:pt idx="4">
                  <c:v>3.0350364963503556E-2</c:v>
                </c:pt>
                <c:pt idx="5">
                  <c:v>1.0978102189781161E-2</c:v>
                </c:pt>
                <c:pt idx="6">
                  <c:v>7.9708029197079165E-3</c:v>
                </c:pt>
                <c:pt idx="7">
                  <c:v>5.4014598540146654E-3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672296"/>
        <c:axId val="621672688"/>
      </c:lineChart>
      <c:catAx>
        <c:axId val="621672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72688"/>
        <c:crosses val="autoZero"/>
        <c:auto val="1"/>
        <c:lblAlgn val="ctr"/>
        <c:lblOffset val="100"/>
        <c:noMultiLvlLbl val="0"/>
      </c:catAx>
      <c:valAx>
        <c:axId val="621672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7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'Bin2 4-4'!$C$1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'Bin2 4-4'!$C$6:$C$11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'Bin2 4-4'!$I$6:$I$11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27288"/>
        <c:axId val="369729432"/>
      </c:lineChart>
      <c:catAx>
        <c:axId val="488127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29432"/>
        <c:crosses val="autoZero"/>
        <c:auto val="1"/>
        <c:lblAlgn val="ctr"/>
        <c:lblOffset val="100"/>
        <c:noMultiLvlLbl val="0"/>
      </c:catAx>
      <c:valAx>
        <c:axId val="369729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2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'Bin2 4-4'!$C$1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'Bin2 4-4'!$C$5:$C$12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'Bin2 4-4'!$F$5:$F$12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55696"/>
        <c:axId val="482056088"/>
      </c:lineChart>
      <c:catAx>
        <c:axId val="48205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56088"/>
        <c:crosses val="autoZero"/>
        <c:auto val="1"/>
        <c:lblAlgn val="ctr"/>
        <c:lblOffset val="100"/>
        <c:noMultiLvlLbl val="0"/>
      </c:catAx>
      <c:valAx>
        <c:axId val="482056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5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'Bin1 4-4'!$C$1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'Bin1 4-4'!$C$6:$C$11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'Bin1 4-4'!$I$6:$I$11</c:f>
              <c:numCache>
                <c:formatCode>0.0%</c:formatCode>
                <c:ptCount val="6"/>
                <c:pt idx="0">
                  <c:v>2.159858342941855E-2</c:v>
                </c:pt>
                <c:pt idx="1">
                  <c:v>0.54657387580299788</c:v>
                </c:pt>
                <c:pt idx="2">
                  <c:v>0.3819799044638445</c:v>
                </c:pt>
                <c:pt idx="3">
                  <c:v>3.8420359084170644E-2</c:v>
                </c:pt>
                <c:pt idx="4">
                  <c:v>7.5975951243617149E-3</c:v>
                </c:pt>
                <c:pt idx="5">
                  <c:v>2.0589688683903004E-4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56872"/>
        <c:axId val="482057264"/>
      </c:lineChart>
      <c:catAx>
        <c:axId val="482056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57264"/>
        <c:crosses val="autoZero"/>
        <c:auto val="1"/>
        <c:lblAlgn val="ctr"/>
        <c:lblOffset val="100"/>
        <c:noMultiLvlLbl val="0"/>
      </c:catAx>
      <c:valAx>
        <c:axId val="482057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5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'Bin1 4-4'!$C$1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'Bin1 4-4'!$C$5:$C$12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'Bin1 4-4'!$F$5:$F$12</c:f>
              <c:numCache>
                <c:formatCode>0.0%</c:formatCode>
                <c:ptCount val="8"/>
                <c:pt idx="0">
                  <c:v>8.0299785867237686E-4</c:v>
                </c:pt>
                <c:pt idx="1">
                  <c:v>2.159858342941855E-2</c:v>
                </c:pt>
                <c:pt idx="2">
                  <c:v>0.54657387580299788</c:v>
                </c:pt>
                <c:pt idx="3">
                  <c:v>0.3819799044638445</c:v>
                </c:pt>
                <c:pt idx="4">
                  <c:v>3.8420359084170644E-2</c:v>
                </c:pt>
                <c:pt idx="5">
                  <c:v>7.5975951243617149E-3</c:v>
                </c:pt>
                <c:pt idx="6">
                  <c:v>2.0589688683903004E-4</c:v>
                </c:pt>
                <c:pt idx="7">
                  <c:v>2.2648657552303545E-4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9952"/>
        <c:axId val="29100344"/>
      </c:lineChart>
      <c:catAx>
        <c:axId val="2909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0344"/>
        <c:crosses val="autoZero"/>
        <c:auto val="1"/>
        <c:lblAlgn val="ctr"/>
        <c:lblOffset val="100"/>
        <c:noMultiLvlLbl val="0"/>
      </c:catAx>
      <c:valAx>
        <c:axId val="29100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9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'Hopper 4-4'!$C$1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'Hopper 4-4'!$C$6:$C$11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'Hopper 4-4'!$I$6:$I$11</c:f>
              <c:numCache>
                <c:formatCode>0.0%</c:formatCode>
                <c:ptCount val="6"/>
                <c:pt idx="0">
                  <c:v>2.9067236909335201E-2</c:v>
                </c:pt>
                <c:pt idx="1">
                  <c:v>0.56891168177431251</c:v>
                </c:pt>
                <c:pt idx="2">
                  <c:v>0.37653047707359538</c:v>
                </c:pt>
                <c:pt idx="3">
                  <c:v>2.0418976969513475E-2</c:v>
                </c:pt>
                <c:pt idx="4">
                  <c:v>2.2519539011789597E-3</c:v>
                </c:pt>
                <c:pt idx="5">
                  <c:v>1.7031584126564239E-4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1128"/>
        <c:axId val="481561928"/>
      </c:lineChart>
      <c:catAx>
        <c:axId val="29101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561928"/>
        <c:crosses val="autoZero"/>
        <c:auto val="1"/>
        <c:lblAlgn val="ctr"/>
        <c:lblOffset val="100"/>
        <c:noMultiLvlLbl val="0"/>
      </c:catAx>
      <c:valAx>
        <c:axId val="481561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'Hopper 4-4'!$C$1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'Hopper 4-4'!$C$5:$C$12</c:f>
              <c:strCache>
                <c:ptCount val="8"/>
                <c:pt idx="0">
                  <c:v>#20</c:v>
                </c:pt>
                <c:pt idx="1">
                  <c:v>#30</c:v>
                </c:pt>
                <c:pt idx="2">
                  <c:v>#40</c:v>
                </c:pt>
                <c:pt idx="3">
                  <c:v>#50</c:v>
                </c:pt>
                <c:pt idx="4">
                  <c:v>#70</c:v>
                </c:pt>
                <c:pt idx="5">
                  <c:v>#100</c:v>
                </c:pt>
                <c:pt idx="6">
                  <c:v>#140</c:v>
                </c:pt>
                <c:pt idx="7">
                  <c:v>Pan</c:v>
                </c:pt>
              </c:strCache>
            </c:strRef>
          </c:cat>
          <c:val>
            <c:numRef>
              <c:f>'Hopper 4-4'!$F$5:$F$12</c:f>
              <c:numCache>
                <c:formatCode>0.0%</c:formatCode>
                <c:ptCount val="8"/>
                <c:pt idx="0">
                  <c:v>0</c:v>
                </c:pt>
                <c:pt idx="1">
                  <c:v>2.9067236909335201E-2</c:v>
                </c:pt>
                <c:pt idx="2">
                  <c:v>0.56891168177431251</c:v>
                </c:pt>
                <c:pt idx="3">
                  <c:v>0.37653047707359538</c:v>
                </c:pt>
                <c:pt idx="4">
                  <c:v>2.0418976969513475E-2</c:v>
                </c:pt>
                <c:pt idx="5">
                  <c:v>2.2519539011789597E-3</c:v>
                </c:pt>
                <c:pt idx="6">
                  <c:v>1.7031584126564239E-4</c:v>
                </c:pt>
                <c:pt idx="7">
                  <c:v>5.6771947088547462E-5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62712"/>
        <c:axId val="481563104"/>
      </c:lineChart>
      <c:catAx>
        <c:axId val="481562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563104"/>
        <c:crosses val="autoZero"/>
        <c:auto val="1"/>
        <c:lblAlgn val="ctr"/>
        <c:lblOffset val="100"/>
        <c:noMultiLvlLbl val="0"/>
      </c:catAx>
      <c:valAx>
        <c:axId val="481563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 Sieve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56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'Basement 4-1'!$C$1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'Basement 4-1'!$C$6:$C$11</c:f>
              <c:strCache>
                <c:ptCount val="6"/>
                <c:pt idx="0">
                  <c:v>#30</c:v>
                </c:pt>
                <c:pt idx="1">
                  <c:v>#40</c:v>
                </c:pt>
                <c:pt idx="2">
                  <c:v>#50</c:v>
                </c:pt>
                <c:pt idx="3">
                  <c:v>#70</c:v>
                </c:pt>
                <c:pt idx="4">
                  <c:v>#100</c:v>
                </c:pt>
                <c:pt idx="5">
                  <c:v>#140</c:v>
                </c:pt>
              </c:strCache>
            </c:strRef>
          </c:cat>
          <c:val>
            <c:numRef>
              <c:f>'Basement 4-1'!$I$6:$I$11</c:f>
              <c:numCache>
                <c:formatCode>0.0%</c:formatCode>
                <c:ptCount val="6"/>
                <c:pt idx="0">
                  <c:v>2.5764026303691713E-2</c:v>
                </c:pt>
                <c:pt idx="1">
                  <c:v>0.58060002798265076</c:v>
                </c:pt>
                <c:pt idx="2">
                  <c:v>0.36193559992804464</c:v>
                </c:pt>
                <c:pt idx="3">
                  <c:v>1.8848314045291876E-2</c:v>
                </c:pt>
                <c:pt idx="4">
                  <c:v>3.4778437368831222E-3</c:v>
                </c:pt>
                <c:pt idx="5">
                  <c:v>5.596530151307349E-4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18776"/>
        <c:axId val="563719168"/>
      </c:lineChart>
      <c:catAx>
        <c:axId val="563718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19168"/>
        <c:crosses val="autoZero"/>
        <c:auto val="1"/>
        <c:lblAlgn val="ctr"/>
        <c:lblOffset val="100"/>
        <c:noMultiLvlLbl val="0"/>
      </c:catAx>
      <c:valAx>
        <c:axId val="563719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GW to Supplier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1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166666666666673"/>
          <c:y val="0.34780037911927675"/>
          <c:w val="0.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138112</xdr:colOff>
      <xdr:row>1</xdr:row>
      <xdr:rowOff>104775</xdr:rowOff>
    </xdr:from>
    <xdr:to>
      <xdr:col>16</xdr:col>
      <xdr:colOff>442912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147637</xdr:colOff>
      <xdr:row>15</xdr:row>
      <xdr:rowOff>47625</xdr:rowOff>
    </xdr:from>
    <xdr:to>
      <xdr:col>16</xdr:col>
      <xdr:colOff>452437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7</xdr:col>
      <xdr:colOff>335280</xdr:colOff>
      <xdr:row>36</xdr:row>
      <xdr:rowOff>93345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6" sqref="E26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 t="s">
        <v>48</v>
      </c>
      <c r="G1" s="39">
        <v>42464</v>
      </c>
      <c r="H1" s="1"/>
    </row>
    <row r="2" spans="1:9" ht="16.2" thickBot="1" x14ac:dyDescent="0.35">
      <c r="A2" s="1" t="s">
        <v>2</v>
      </c>
      <c r="B2" s="1"/>
      <c r="C2" s="30"/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/>
      <c r="E5" s="8">
        <f>+D5</f>
        <v>0</v>
      </c>
      <c r="F5" s="9" t="e">
        <f>+E5/$C$2</f>
        <v>#DIV/0!</v>
      </c>
      <c r="G5" s="38"/>
      <c r="H5" s="1"/>
    </row>
    <row r="6" spans="1:9" ht="15.6" x14ac:dyDescent="0.3">
      <c r="A6" s="1"/>
      <c r="B6" s="1"/>
      <c r="C6" s="11" t="s">
        <v>10</v>
      </c>
      <c r="D6" s="31"/>
      <c r="E6" s="12">
        <f>+D6-D5</f>
        <v>0</v>
      </c>
      <c r="F6" s="9" t="e">
        <f t="shared" ref="F6:F12" si="0">+E6/$C$2</f>
        <v>#DIV/0!</v>
      </c>
      <c r="G6" s="13"/>
      <c r="H6" s="14" t="s">
        <v>11</v>
      </c>
      <c r="I6" s="15" t="e">
        <f>+F6-G6</f>
        <v>#DIV/0!</v>
      </c>
    </row>
    <row r="7" spans="1:9" ht="15.6" x14ac:dyDescent="0.3">
      <c r="A7" s="1"/>
      <c r="B7" s="1"/>
      <c r="C7" s="11" t="s">
        <v>12</v>
      </c>
      <c r="D7" s="31"/>
      <c r="E7" s="12">
        <f t="shared" ref="E7:E12" si="1">+D7-D6</f>
        <v>0</v>
      </c>
      <c r="F7" s="9" t="e">
        <f t="shared" si="0"/>
        <v>#DIV/0!</v>
      </c>
      <c r="G7" s="13"/>
      <c r="H7" s="14"/>
      <c r="I7" s="15" t="e">
        <f t="shared" ref="I7:I12" si="2">+F7-G7</f>
        <v>#DIV/0!</v>
      </c>
    </row>
    <row r="8" spans="1:9" ht="15.6" x14ac:dyDescent="0.3">
      <c r="A8" s="1"/>
      <c r="B8" s="1"/>
      <c r="C8" s="11" t="s">
        <v>13</v>
      </c>
      <c r="D8" s="31"/>
      <c r="E8" s="12">
        <f t="shared" si="1"/>
        <v>0</v>
      </c>
      <c r="F8" s="9" t="e">
        <f t="shared" si="0"/>
        <v>#DIV/0!</v>
      </c>
      <c r="G8" s="13"/>
      <c r="H8" s="14"/>
      <c r="I8" s="15" t="e">
        <f t="shared" si="2"/>
        <v>#DIV/0!</v>
      </c>
    </row>
    <row r="9" spans="1:9" ht="15.6" x14ac:dyDescent="0.3">
      <c r="A9" s="1"/>
      <c r="B9" s="1"/>
      <c r="C9" s="11" t="s">
        <v>14</v>
      </c>
      <c r="D9" s="31"/>
      <c r="E9" s="12">
        <f t="shared" si="1"/>
        <v>0</v>
      </c>
      <c r="F9" s="9" t="e">
        <f t="shared" si="0"/>
        <v>#DIV/0!</v>
      </c>
      <c r="G9" s="13"/>
      <c r="H9" s="14" t="s">
        <v>15</v>
      </c>
      <c r="I9" s="15" t="e">
        <f t="shared" si="2"/>
        <v>#DIV/0!</v>
      </c>
    </row>
    <row r="10" spans="1:9" ht="15.6" x14ac:dyDescent="0.3">
      <c r="A10" s="1"/>
      <c r="B10" s="1"/>
      <c r="C10" s="11" t="s">
        <v>16</v>
      </c>
      <c r="D10" s="31"/>
      <c r="E10" s="12">
        <f t="shared" si="1"/>
        <v>0</v>
      </c>
      <c r="F10" s="9" t="e">
        <f t="shared" si="0"/>
        <v>#DIV/0!</v>
      </c>
      <c r="G10" s="13"/>
      <c r="H10" s="14" t="s">
        <v>17</v>
      </c>
      <c r="I10" s="15" t="e">
        <f t="shared" si="2"/>
        <v>#DIV/0!</v>
      </c>
    </row>
    <row r="11" spans="1:9" ht="15.6" x14ac:dyDescent="0.3">
      <c r="A11" s="1"/>
      <c r="B11" s="1"/>
      <c r="C11" s="11" t="s">
        <v>18</v>
      </c>
      <c r="D11" s="31"/>
      <c r="E11" s="12">
        <f t="shared" si="1"/>
        <v>0</v>
      </c>
      <c r="F11" s="9" t="e">
        <f t="shared" si="0"/>
        <v>#DIV/0!</v>
      </c>
      <c r="G11" s="13"/>
      <c r="H11" s="1"/>
      <c r="I11" s="15" t="e">
        <f t="shared" si="2"/>
        <v>#DIV/0!</v>
      </c>
    </row>
    <row r="12" spans="1:9" ht="16.2" thickBot="1" x14ac:dyDescent="0.35">
      <c r="A12" s="1"/>
      <c r="B12" s="1"/>
      <c r="C12" s="16" t="s">
        <v>19</v>
      </c>
      <c r="D12" s="32"/>
      <c r="E12" s="17">
        <f t="shared" si="1"/>
        <v>0</v>
      </c>
      <c r="F12" s="9" t="e">
        <f t="shared" si="0"/>
        <v>#DIV/0!</v>
      </c>
      <c r="G12" s="18"/>
      <c r="H12" s="1"/>
      <c r="I12" s="15" t="e">
        <f t="shared" si="2"/>
        <v>#DIV/0!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 t="e">
        <f>SUM(F6:F11)</f>
        <v>#DIV/0!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 t="e">
        <f>F7+F8</f>
        <v>#DIV/0!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 t="e">
        <f>(F6*20)+(F7*30)+(F8*40)+(F9*50)+(F10*70)+(F11*100)</f>
        <v>#DIV/0!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" sqref="C2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>
        <v>46982</v>
      </c>
      <c r="D1" s="3" t="s">
        <v>1</v>
      </c>
      <c r="E1" s="3"/>
      <c r="F1" s="3" t="s">
        <v>48</v>
      </c>
      <c r="G1" s="39">
        <v>42461</v>
      </c>
      <c r="H1" s="1"/>
    </row>
    <row r="2" spans="1:9" ht="16.2" thickBot="1" x14ac:dyDescent="0.35">
      <c r="A2" s="1" t="s">
        <v>2</v>
      </c>
      <c r="B2" s="1"/>
      <c r="C2" s="30">
        <v>52.255000000000003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 t="s">
        <v>49</v>
      </c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4.7E-2</v>
      </c>
      <c r="E5" s="8">
        <f>+D5</f>
        <v>4.7E-2</v>
      </c>
      <c r="F5" s="9">
        <f>+E5/$C$2</f>
        <v>8.9943546072146204E-4</v>
      </c>
      <c r="G5" s="38">
        <v>0</v>
      </c>
      <c r="H5" s="1"/>
    </row>
    <row r="6" spans="1:9" ht="15.6" x14ac:dyDescent="0.3">
      <c r="A6" s="1"/>
      <c r="B6" s="1"/>
      <c r="C6" s="11" t="s">
        <v>10</v>
      </c>
      <c r="D6" s="31">
        <v>1.5780000000000001</v>
      </c>
      <c r="E6" s="12">
        <f>+D6-D5</f>
        <v>1.5310000000000001</v>
      </c>
      <c r="F6" s="9">
        <f t="shared" ref="F6:F12" si="0">+E6/$C$2</f>
        <v>2.9298631709884223E-2</v>
      </c>
      <c r="G6" s="13">
        <v>0.04</v>
      </c>
      <c r="H6" s="14" t="s">
        <v>11</v>
      </c>
      <c r="I6" s="15">
        <f>+F6-G6</f>
        <v>-1.0701368290115778E-2</v>
      </c>
    </row>
    <row r="7" spans="1:9" ht="15.6" x14ac:dyDescent="0.3">
      <c r="A7" s="1"/>
      <c r="B7" s="1"/>
      <c r="C7" s="11" t="s">
        <v>12</v>
      </c>
      <c r="D7" s="31">
        <v>26.149000000000001</v>
      </c>
      <c r="E7" s="12">
        <f t="shared" ref="E7:E12" si="1">+D7-D6</f>
        <v>24.571000000000002</v>
      </c>
      <c r="F7" s="9">
        <f t="shared" si="0"/>
        <v>0.47021337671036267</v>
      </c>
      <c r="G7" s="13">
        <v>0.54100000000000004</v>
      </c>
      <c r="H7" s="14"/>
      <c r="I7" s="15">
        <f t="shared" ref="I7:I12" si="2">+F7-G7</f>
        <v>-7.0786623289637363E-2</v>
      </c>
    </row>
    <row r="8" spans="1:9" ht="15.6" x14ac:dyDescent="0.3">
      <c r="A8" s="1"/>
      <c r="B8" s="1"/>
      <c r="C8" s="11" t="s">
        <v>13</v>
      </c>
      <c r="D8" s="31">
        <v>49.905999999999999</v>
      </c>
      <c r="E8" s="12">
        <f t="shared" si="1"/>
        <v>23.756999999999998</v>
      </c>
      <c r="F8" s="9">
        <f t="shared" si="0"/>
        <v>0.45463592000765468</v>
      </c>
      <c r="G8" s="13">
        <v>0.37</v>
      </c>
      <c r="H8" s="14"/>
      <c r="I8" s="15">
        <f t="shared" si="2"/>
        <v>8.4635920007654686E-2</v>
      </c>
    </row>
    <row r="9" spans="1:9" ht="15.6" x14ac:dyDescent="0.3">
      <c r="A9" s="1"/>
      <c r="B9" s="1"/>
      <c r="C9" s="11" t="s">
        <v>14</v>
      </c>
      <c r="D9" s="31">
        <v>51.798999999999999</v>
      </c>
      <c r="E9" s="12">
        <f t="shared" si="1"/>
        <v>1.8930000000000007</v>
      </c>
      <c r="F9" s="9">
        <f t="shared" si="0"/>
        <v>3.6226198449909111E-2</v>
      </c>
      <c r="G9" s="13">
        <v>0.04</v>
      </c>
      <c r="H9" s="14" t="s">
        <v>15</v>
      </c>
      <c r="I9" s="15">
        <f t="shared" si="2"/>
        <v>-3.7738015500908897E-3</v>
      </c>
    </row>
    <row r="10" spans="1:9" ht="15.6" x14ac:dyDescent="0.3">
      <c r="A10" s="1"/>
      <c r="B10" s="1"/>
      <c r="C10" s="11" t="s">
        <v>16</v>
      </c>
      <c r="D10" s="31">
        <v>52.064999999999998</v>
      </c>
      <c r="E10" s="12">
        <f t="shared" si="1"/>
        <v>0.26599999999999824</v>
      </c>
      <c r="F10" s="9">
        <f t="shared" si="0"/>
        <v>5.0904219691895172E-3</v>
      </c>
      <c r="G10" s="13">
        <v>8.9999999999999993E-3</v>
      </c>
      <c r="H10" s="14" t="s">
        <v>17</v>
      </c>
      <c r="I10" s="15">
        <f t="shared" si="2"/>
        <v>-3.9095780308104821E-3</v>
      </c>
    </row>
    <row r="11" spans="1:9" ht="15.6" x14ac:dyDescent="0.3">
      <c r="A11" s="1"/>
      <c r="B11" s="1"/>
      <c r="C11" s="11" t="s">
        <v>18</v>
      </c>
      <c r="D11" s="31">
        <v>52.106000000000002</v>
      </c>
      <c r="E11" s="12">
        <f t="shared" si="1"/>
        <v>4.1000000000003922E-2</v>
      </c>
      <c r="F11" s="9">
        <f t="shared" si="0"/>
        <v>7.8461391254432914E-4</v>
      </c>
      <c r="G11" s="13">
        <v>0</v>
      </c>
      <c r="H11" s="1"/>
      <c r="I11" s="15">
        <f t="shared" si="2"/>
        <v>7.8461391254432914E-4</v>
      </c>
    </row>
    <row r="12" spans="1:9" ht="16.2" thickBot="1" x14ac:dyDescent="0.35">
      <c r="A12" s="1"/>
      <c r="B12" s="1"/>
      <c r="C12" s="16" t="s">
        <v>19</v>
      </c>
      <c r="D12" s="32">
        <v>52.107999999999997</v>
      </c>
      <c r="E12" s="17">
        <f t="shared" si="1"/>
        <v>1.9999999999953388E-3</v>
      </c>
      <c r="F12" s="9">
        <f t="shared" si="0"/>
        <v>3.827384939231344E-5</v>
      </c>
      <c r="G12" s="18">
        <v>0</v>
      </c>
      <c r="H12" s="1"/>
      <c r="I12" s="15">
        <f t="shared" si="2"/>
        <v>3.827384939231344E-5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0.99624916275954456</v>
      </c>
      <c r="G13" s="21">
        <f>SUM(G6:G11)</f>
        <v>1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0.9248492967180173</v>
      </c>
      <c r="G17" s="25">
        <f>(G7+G8)</f>
        <v>0.91100000000000003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35.12391158740791</v>
      </c>
      <c r="G18" s="26">
        <f>(G6*20)+(G7*30)+(G8*40)+(G9*50)+(G10*70)+(G11*100)</f>
        <v>34.46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17" sqref="I17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/>
      <c r="G1" s="1"/>
      <c r="H1" s="1"/>
    </row>
    <row r="2" spans="1:9" ht="16.2" thickBot="1" x14ac:dyDescent="0.35">
      <c r="A2" s="1" t="s">
        <v>2</v>
      </c>
      <c r="B2" s="1"/>
      <c r="C2" s="30">
        <v>60.158000000000001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6.8000000000000005E-2</v>
      </c>
      <c r="E5" s="8">
        <f>+D5</f>
        <v>6.8000000000000005E-2</v>
      </c>
      <c r="F5" s="9">
        <f>+E5/$C$2</f>
        <v>1.1303567272848167E-3</v>
      </c>
      <c r="G5" s="10"/>
      <c r="H5" s="1"/>
    </row>
    <row r="6" spans="1:9" ht="15.6" x14ac:dyDescent="0.3">
      <c r="A6" s="1"/>
      <c r="B6" s="1"/>
      <c r="C6" s="11" t="s">
        <v>10</v>
      </c>
      <c r="D6" s="31">
        <v>1.5089999999999999</v>
      </c>
      <c r="E6" s="12">
        <f>+D6-D5</f>
        <v>1.4409999999999998</v>
      </c>
      <c r="F6" s="9">
        <f t="shared" ref="F6:F12" si="0">+E6/$C$2</f>
        <v>2.3953588882609126E-2</v>
      </c>
      <c r="G6" s="13"/>
      <c r="H6" s="14" t="s">
        <v>11</v>
      </c>
      <c r="I6" s="15">
        <f>+F6-G6</f>
        <v>2.3953588882609126E-2</v>
      </c>
    </row>
    <row r="7" spans="1:9" ht="15.6" x14ac:dyDescent="0.3">
      <c r="A7" s="1"/>
      <c r="B7" s="1"/>
      <c r="C7" s="11" t="s">
        <v>12</v>
      </c>
      <c r="D7" s="31">
        <v>34.527999999999999</v>
      </c>
      <c r="E7" s="12">
        <f t="shared" ref="E7:E12" si="1">+D7-D6</f>
        <v>33.018999999999998</v>
      </c>
      <c r="F7" s="9">
        <f t="shared" si="0"/>
        <v>0.54887130556202002</v>
      </c>
      <c r="G7" s="13"/>
      <c r="H7" s="14"/>
      <c r="I7" s="15">
        <f t="shared" ref="I7:I12" si="2">+F7-G7</f>
        <v>0.54887130556202002</v>
      </c>
    </row>
    <row r="8" spans="1:9" ht="15.6" x14ac:dyDescent="0.3">
      <c r="A8" s="1"/>
      <c r="B8" s="1"/>
      <c r="C8" s="11" t="s">
        <v>13</v>
      </c>
      <c r="D8" s="31">
        <v>57.341000000000001</v>
      </c>
      <c r="E8" s="12">
        <f t="shared" si="1"/>
        <v>22.813000000000002</v>
      </c>
      <c r="F8" s="9">
        <f t="shared" si="0"/>
        <v>0.3792180591110077</v>
      </c>
      <c r="G8" s="13"/>
      <c r="H8" s="14"/>
      <c r="I8" s="15">
        <f t="shared" si="2"/>
        <v>0.3792180591110077</v>
      </c>
    </row>
    <row r="9" spans="1:9" ht="15.6" x14ac:dyDescent="0.3">
      <c r="A9" s="1"/>
      <c r="B9" s="1"/>
      <c r="C9" s="11" t="s">
        <v>14</v>
      </c>
      <c r="D9" s="31">
        <v>59.16</v>
      </c>
      <c r="E9" s="12">
        <f t="shared" si="1"/>
        <v>1.8189999999999955</v>
      </c>
      <c r="F9" s="9">
        <f t="shared" si="0"/>
        <v>3.023704245486877E-2</v>
      </c>
      <c r="G9" s="13"/>
      <c r="H9" s="14" t="s">
        <v>15</v>
      </c>
      <c r="I9" s="15">
        <f t="shared" si="2"/>
        <v>3.023704245486877E-2</v>
      </c>
    </row>
    <row r="10" spans="1:9" ht="15.6" x14ac:dyDescent="0.3">
      <c r="A10" s="1"/>
      <c r="B10" s="1"/>
      <c r="C10" s="11" t="s">
        <v>16</v>
      </c>
      <c r="D10" s="31">
        <v>59.680999999999997</v>
      </c>
      <c r="E10" s="12">
        <f t="shared" si="1"/>
        <v>0.5210000000000008</v>
      </c>
      <c r="F10" s="9">
        <f t="shared" si="0"/>
        <v>8.6605272781675059E-3</v>
      </c>
      <c r="G10" s="13"/>
      <c r="H10" s="14" t="s">
        <v>17</v>
      </c>
      <c r="I10" s="15">
        <f t="shared" si="2"/>
        <v>8.6605272781675059E-3</v>
      </c>
    </row>
    <row r="11" spans="1:9" ht="15.6" x14ac:dyDescent="0.3">
      <c r="A11" s="1"/>
      <c r="B11" s="1"/>
      <c r="C11" s="11" t="s">
        <v>18</v>
      </c>
      <c r="D11" s="31">
        <v>59.808</v>
      </c>
      <c r="E11" s="12">
        <f t="shared" si="1"/>
        <v>0.12700000000000244</v>
      </c>
      <c r="F11" s="9">
        <f t="shared" si="0"/>
        <v>2.1111074171349187E-3</v>
      </c>
      <c r="G11" s="13"/>
      <c r="H11" s="1"/>
      <c r="I11" s="15">
        <f t="shared" si="2"/>
        <v>2.1111074171349187E-3</v>
      </c>
    </row>
    <row r="12" spans="1:9" ht="16.2" thickBot="1" x14ac:dyDescent="0.35">
      <c r="A12" s="1"/>
      <c r="B12" s="1"/>
      <c r="C12" s="16" t="s">
        <v>19</v>
      </c>
      <c r="D12" s="32">
        <v>59.854999999999997</v>
      </c>
      <c r="E12" s="17">
        <f t="shared" si="1"/>
        <v>4.6999999999997044E-2</v>
      </c>
      <c r="F12" s="9">
        <f t="shared" si="0"/>
        <v>7.8127597327033878E-4</v>
      </c>
      <c r="G12" s="18"/>
      <c r="H12" s="1"/>
      <c r="I12" s="15">
        <f t="shared" si="2"/>
        <v>7.8127597327033878E-4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0.99305163070580804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0.92808936467302772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34.443133082881751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3" sqref="D13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/>
      <c r="G1" s="1"/>
      <c r="H1" s="1"/>
    </row>
    <row r="2" spans="1:9" ht="16.2" thickBot="1" x14ac:dyDescent="0.35">
      <c r="A2" s="1" t="s">
        <v>2</v>
      </c>
      <c r="B2" s="1"/>
      <c r="C2" s="30">
        <v>88.275000000000006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0.115</v>
      </c>
      <c r="E5" s="8">
        <f>+D5</f>
        <v>0.115</v>
      </c>
      <c r="F5" s="9">
        <f>+E5/$C$2</f>
        <v>1.3027470971396205E-3</v>
      </c>
      <c r="G5" s="10"/>
      <c r="H5" s="1"/>
    </row>
    <row r="6" spans="1:9" ht="15.6" x14ac:dyDescent="0.3">
      <c r="A6" s="1"/>
      <c r="B6" s="1"/>
      <c r="C6" s="11" t="s">
        <v>10</v>
      </c>
      <c r="D6" s="31">
        <v>2.5289999999999999</v>
      </c>
      <c r="E6" s="12">
        <f>+D6-D5</f>
        <v>2.4139999999999997</v>
      </c>
      <c r="F6" s="9">
        <f t="shared" ref="F6:F12" si="0">+E6/$C$2</f>
        <v>2.7346360804304724E-2</v>
      </c>
      <c r="G6" s="13"/>
      <c r="H6" s="14" t="s">
        <v>11</v>
      </c>
      <c r="I6" s="15">
        <f>+F6-G6</f>
        <v>2.7346360804304724E-2</v>
      </c>
    </row>
    <row r="7" spans="1:9" ht="15.6" x14ac:dyDescent="0.3">
      <c r="A7" s="1"/>
      <c r="B7" s="1"/>
      <c r="C7" s="11" t="s">
        <v>12</v>
      </c>
      <c r="D7" s="31">
        <v>52.786999999999999</v>
      </c>
      <c r="E7" s="12">
        <f t="shared" ref="E7:E12" si="1">+D7-D6</f>
        <v>50.257999999999996</v>
      </c>
      <c r="F7" s="9">
        <f t="shared" si="0"/>
        <v>0.56933446615689598</v>
      </c>
      <c r="G7" s="13"/>
      <c r="H7" s="14"/>
      <c r="I7" s="15">
        <f t="shared" ref="I7:I12" si="2">+F7-G7</f>
        <v>0.56933446615689598</v>
      </c>
    </row>
    <row r="8" spans="1:9" ht="15.6" x14ac:dyDescent="0.3">
      <c r="A8" s="1"/>
      <c r="B8" s="1"/>
      <c r="C8" s="11" t="s">
        <v>13</v>
      </c>
      <c r="D8" s="31">
        <v>84.531999999999996</v>
      </c>
      <c r="E8" s="12">
        <f t="shared" si="1"/>
        <v>31.744999999999997</v>
      </c>
      <c r="F8" s="9">
        <f t="shared" si="0"/>
        <v>0.35961483998867172</v>
      </c>
      <c r="G8" s="13"/>
      <c r="H8" s="14"/>
      <c r="I8" s="15">
        <f t="shared" si="2"/>
        <v>0.35961483998867172</v>
      </c>
    </row>
    <row r="9" spans="1:9" ht="15.6" x14ac:dyDescent="0.3">
      <c r="A9" s="1"/>
      <c r="B9" s="1"/>
      <c r="C9" s="11" t="s">
        <v>14</v>
      </c>
      <c r="D9" s="31">
        <v>86.691000000000003</v>
      </c>
      <c r="E9" s="12">
        <f t="shared" si="1"/>
        <v>2.159000000000006</v>
      </c>
      <c r="F9" s="9">
        <f t="shared" si="0"/>
        <v>2.4457660719343029E-2</v>
      </c>
      <c r="G9" s="13"/>
      <c r="H9" s="14" t="s">
        <v>15</v>
      </c>
      <c r="I9" s="15">
        <f t="shared" si="2"/>
        <v>2.4457660719343029E-2</v>
      </c>
    </row>
    <row r="10" spans="1:9" ht="15.6" x14ac:dyDescent="0.3">
      <c r="A10" s="1"/>
      <c r="B10" s="1"/>
      <c r="C10" s="11" t="s">
        <v>16</v>
      </c>
      <c r="D10" s="31">
        <v>87.192999999999998</v>
      </c>
      <c r="E10" s="12">
        <f t="shared" si="1"/>
        <v>0.50199999999999534</v>
      </c>
      <c r="F10" s="9">
        <f t="shared" si="0"/>
        <v>5.686774284905073E-3</v>
      </c>
      <c r="G10" s="13"/>
      <c r="H10" s="14" t="s">
        <v>17</v>
      </c>
      <c r="I10" s="15">
        <f t="shared" si="2"/>
        <v>5.686774284905073E-3</v>
      </c>
    </row>
    <row r="11" spans="1:9" ht="15.6" x14ac:dyDescent="0.3">
      <c r="A11" s="1"/>
      <c r="B11" s="1"/>
      <c r="C11" s="11" t="s">
        <v>18</v>
      </c>
      <c r="D11" s="31">
        <v>87.358000000000004</v>
      </c>
      <c r="E11" s="12">
        <f t="shared" si="1"/>
        <v>0.16500000000000625</v>
      </c>
      <c r="F11" s="9">
        <f t="shared" si="0"/>
        <v>1.8691588785047437E-3</v>
      </c>
      <c r="G11" s="13"/>
      <c r="H11" s="1"/>
      <c r="I11" s="15">
        <f t="shared" si="2"/>
        <v>1.8691588785047437E-3</v>
      </c>
    </row>
    <row r="12" spans="1:9" ht="16.2" thickBot="1" x14ac:dyDescent="0.35">
      <c r="A12" s="1"/>
      <c r="B12" s="1"/>
      <c r="C12" s="16" t="s">
        <v>19</v>
      </c>
      <c r="D12" s="32">
        <v>87.382000000000005</v>
      </c>
      <c r="E12" s="17">
        <f t="shared" si="1"/>
        <v>2.4000000000000909E-2</v>
      </c>
      <c r="F12" s="29">
        <f t="shared" si="0"/>
        <v>2.7187765505523544E-4</v>
      </c>
      <c r="G12" s="18"/>
      <c r="H12" s="1"/>
      <c r="I12" s="15">
        <f t="shared" si="2"/>
        <v>2.7187765505523544E-4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0.98830926083262527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0.9289493061455677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33.819427924100815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" sqref="B2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/>
      <c r="G1" s="1"/>
      <c r="H1" s="1"/>
    </row>
    <row r="2" spans="1:9" ht="16.2" thickBot="1" x14ac:dyDescent="0.35">
      <c r="A2" s="1" t="s">
        <v>2</v>
      </c>
      <c r="B2" s="1"/>
      <c r="C2" s="30">
        <v>56.707999999999998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5.8000000000000003E-2</v>
      </c>
      <c r="E5" s="8">
        <f>+D5</f>
        <v>5.8000000000000003E-2</v>
      </c>
      <c r="F5" s="9">
        <f>+E5/$C$2</f>
        <v>1.0227833815334697E-3</v>
      </c>
      <c r="G5" s="10"/>
      <c r="H5" s="1"/>
    </row>
    <row r="6" spans="1:9" ht="15.6" x14ac:dyDescent="0.3">
      <c r="A6" s="1"/>
      <c r="B6" s="1"/>
      <c r="C6" s="11" t="s">
        <v>10</v>
      </c>
      <c r="D6" s="31">
        <v>1.5269999999999999</v>
      </c>
      <c r="E6" s="12">
        <f>+D6-D5</f>
        <v>1.4689999999999999</v>
      </c>
      <c r="F6" s="9">
        <f t="shared" ref="F6:F12" si="0">+E6/$C$2</f>
        <v>2.5904634266770119E-2</v>
      </c>
      <c r="G6" s="13"/>
      <c r="H6" s="14" t="s">
        <v>11</v>
      </c>
      <c r="I6" s="15">
        <f>+F6-G6</f>
        <v>2.5904634266770119E-2</v>
      </c>
    </row>
    <row r="7" spans="1:9" ht="15.6" x14ac:dyDescent="0.3">
      <c r="A7" s="1"/>
      <c r="B7" s="1"/>
      <c r="C7" s="11" t="s">
        <v>12</v>
      </c>
      <c r="D7" s="31">
        <v>36.152000000000001</v>
      </c>
      <c r="E7" s="12">
        <f t="shared" ref="E7:E12" si="1">+D7-D6</f>
        <v>34.625</v>
      </c>
      <c r="F7" s="9">
        <f t="shared" si="0"/>
        <v>0.61058404457924809</v>
      </c>
      <c r="G7" s="13"/>
      <c r="H7" s="14"/>
      <c r="I7" s="15">
        <f t="shared" ref="I7:I12" si="2">+F7-G7</f>
        <v>0.61058404457924809</v>
      </c>
    </row>
    <row r="8" spans="1:9" ht="15.6" x14ac:dyDescent="0.3">
      <c r="A8" s="1"/>
      <c r="B8" s="1"/>
      <c r="C8" s="11" t="s">
        <v>13</v>
      </c>
      <c r="D8" s="31">
        <v>55.566000000000003</v>
      </c>
      <c r="E8" s="12">
        <f t="shared" si="1"/>
        <v>19.414000000000001</v>
      </c>
      <c r="F8" s="9">
        <f t="shared" si="0"/>
        <v>0.34235028567397902</v>
      </c>
      <c r="G8" s="13"/>
      <c r="H8" s="14"/>
      <c r="I8" s="15">
        <f t="shared" si="2"/>
        <v>0.34235028567397902</v>
      </c>
    </row>
    <row r="9" spans="1:9" ht="15.6" x14ac:dyDescent="0.3">
      <c r="A9" s="1"/>
      <c r="B9" s="1"/>
      <c r="C9" s="11" t="s">
        <v>14</v>
      </c>
      <c r="D9" s="31">
        <v>56.204999999999998</v>
      </c>
      <c r="E9" s="12">
        <f t="shared" si="1"/>
        <v>0.63899999999999579</v>
      </c>
      <c r="F9" s="9">
        <f t="shared" si="0"/>
        <v>1.1268251393101428E-2</v>
      </c>
      <c r="G9" s="13"/>
      <c r="H9" s="14" t="s">
        <v>15</v>
      </c>
      <c r="I9" s="15">
        <f t="shared" si="2"/>
        <v>1.1268251393101428E-2</v>
      </c>
    </row>
    <row r="10" spans="1:9" ht="15.6" x14ac:dyDescent="0.3">
      <c r="A10" s="1"/>
      <c r="B10" s="1"/>
      <c r="C10" s="11" t="s">
        <v>16</v>
      </c>
      <c r="D10" s="31">
        <v>56.262</v>
      </c>
      <c r="E10" s="12">
        <f t="shared" si="1"/>
        <v>5.700000000000216E-2</v>
      </c>
      <c r="F10" s="9">
        <f t="shared" si="0"/>
        <v>1.0051491853001722E-3</v>
      </c>
      <c r="G10" s="13"/>
      <c r="H10" s="14" t="s">
        <v>17</v>
      </c>
      <c r="I10" s="15">
        <f t="shared" si="2"/>
        <v>1.0051491853001722E-3</v>
      </c>
    </row>
    <row r="11" spans="1:9" ht="15.6" x14ac:dyDescent="0.3">
      <c r="A11" s="1"/>
      <c r="B11" s="1"/>
      <c r="C11" s="11" t="s">
        <v>18</v>
      </c>
      <c r="D11" s="31">
        <v>56.279000000000003</v>
      </c>
      <c r="E11" s="12">
        <f t="shared" si="1"/>
        <v>1.7000000000003013E-2</v>
      </c>
      <c r="F11" s="9">
        <f t="shared" si="0"/>
        <v>2.9978133596675978E-4</v>
      </c>
      <c r="G11" s="13"/>
      <c r="H11" s="1"/>
      <c r="I11" s="15">
        <f t="shared" si="2"/>
        <v>2.9978133596675978E-4</v>
      </c>
    </row>
    <row r="12" spans="1:9" ht="16.2" thickBot="1" x14ac:dyDescent="0.35">
      <c r="A12" s="1"/>
      <c r="B12" s="1"/>
      <c r="C12" s="16" t="s">
        <v>19</v>
      </c>
      <c r="D12" s="32">
        <v>56.286999999999999</v>
      </c>
      <c r="E12" s="17">
        <f t="shared" si="1"/>
        <v>7.9999999999955662E-3</v>
      </c>
      <c r="F12" s="29">
        <f t="shared" si="0"/>
        <v>1.410735698666073E-4</v>
      </c>
      <c r="G12" s="18"/>
      <c r="H12" s="1"/>
      <c r="I12" s="15">
        <f t="shared" si="2"/>
        <v>1.410735698666073E-4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0.99141214643436559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0.95293433025322716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33.193376595894776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7" sqref="D27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/>
      <c r="G1" s="1"/>
      <c r="H1" s="1"/>
    </row>
    <row r="2" spans="1:9" ht="16.2" thickBot="1" x14ac:dyDescent="0.35">
      <c r="A2" s="1" t="s">
        <v>2</v>
      </c>
      <c r="B2" s="1"/>
      <c r="C2" s="30">
        <v>68.5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>
        <v>17.198</v>
      </c>
      <c r="C5" s="27" t="s">
        <v>9</v>
      </c>
      <c r="D5" s="31">
        <f>B5-17.137</f>
        <v>6.0999999999999943E-2</v>
      </c>
      <c r="E5" s="8">
        <f>+D5</f>
        <v>6.0999999999999943E-2</v>
      </c>
      <c r="F5" s="9">
        <f>+E5/$C$2</f>
        <v>8.9051094890510863E-4</v>
      </c>
      <c r="G5" s="10"/>
      <c r="H5" s="1"/>
    </row>
    <row r="6" spans="1:9" ht="15.6" x14ac:dyDescent="0.3">
      <c r="A6" s="1"/>
      <c r="B6" s="1">
        <v>18.567</v>
      </c>
      <c r="C6" s="11" t="s">
        <v>10</v>
      </c>
      <c r="D6" s="31">
        <f t="shared" ref="D6:D12" si="0">B6-17.137</f>
        <v>1.4299999999999997</v>
      </c>
      <c r="E6" s="12">
        <f>+D6-D5</f>
        <v>1.3689999999999998</v>
      </c>
      <c r="F6" s="9">
        <f t="shared" ref="F6:F12" si="1">+E6/$C$2</f>
        <v>1.9985401459854012E-2</v>
      </c>
      <c r="G6" s="13"/>
      <c r="H6" s="14" t="s">
        <v>11</v>
      </c>
      <c r="I6" s="15">
        <f>+F6-G6</f>
        <v>1.9985401459854012E-2</v>
      </c>
    </row>
    <row r="7" spans="1:9" ht="15.6" x14ac:dyDescent="0.3">
      <c r="A7" s="1"/>
      <c r="B7" s="1">
        <v>53.154000000000003</v>
      </c>
      <c r="C7" s="11" t="s">
        <v>12</v>
      </c>
      <c r="D7" s="31">
        <f t="shared" si="0"/>
        <v>36.017000000000003</v>
      </c>
      <c r="E7" s="12">
        <f t="shared" ref="E7:E12" si="2">+D7-D6</f>
        <v>34.587000000000003</v>
      </c>
      <c r="F7" s="9">
        <f t="shared" si="1"/>
        <v>0.50491970802919717</v>
      </c>
      <c r="G7" s="13"/>
      <c r="H7" s="14"/>
      <c r="I7" s="15">
        <f t="shared" ref="I7:I12" si="3">+F7-G7</f>
        <v>0.50491970802919717</v>
      </c>
    </row>
    <row r="8" spans="1:9" ht="15.6" x14ac:dyDescent="0.3">
      <c r="A8" s="1"/>
      <c r="B8" s="1">
        <v>81.5</v>
      </c>
      <c r="C8" s="11" t="s">
        <v>13</v>
      </c>
      <c r="D8" s="31">
        <f t="shared" si="0"/>
        <v>64.363</v>
      </c>
      <c r="E8" s="12">
        <f t="shared" si="2"/>
        <v>28.345999999999997</v>
      </c>
      <c r="F8" s="9">
        <f t="shared" si="1"/>
        <v>0.41381021897810216</v>
      </c>
      <c r="G8" s="13"/>
      <c r="H8" s="14"/>
      <c r="I8" s="15">
        <f t="shared" si="3"/>
        <v>0.41381021897810216</v>
      </c>
    </row>
    <row r="9" spans="1:9" ht="15.6" x14ac:dyDescent="0.3">
      <c r="A9" s="1"/>
      <c r="B9" s="1">
        <v>83.578999999999994</v>
      </c>
      <c r="C9" s="11" t="s">
        <v>14</v>
      </c>
      <c r="D9" s="31">
        <f t="shared" si="0"/>
        <v>66.441999999999993</v>
      </c>
      <c r="E9" s="12">
        <f t="shared" si="2"/>
        <v>2.0789999999999935</v>
      </c>
      <c r="F9" s="9">
        <f t="shared" si="1"/>
        <v>3.0350364963503556E-2</v>
      </c>
      <c r="G9" s="13"/>
      <c r="H9" s="14" t="s">
        <v>15</v>
      </c>
      <c r="I9" s="15">
        <f t="shared" si="3"/>
        <v>3.0350364963503556E-2</v>
      </c>
    </row>
    <row r="10" spans="1:9" ht="15.6" x14ac:dyDescent="0.3">
      <c r="A10" s="1"/>
      <c r="B10" s="1">
        <v>84.331000000000003</v>
      </c>
      <c r="C10" s="11" t="s">
        <v>16</v>
      </c>
      <c r="D10" s="31">
        <f t="shared" si="0"/>
        <v>67.194000000000003</v>
      </c>
      <c r="E10" s="12">
        <f t="shared" si="2"/>
        <v>0.75200000000000955</v>
      </c>
      <c r="F10" s="9">
        <f t="shared" si="1"/>
        <v>1.0978102189781161E-2</v>
      </c>
      <c r="G10" s="13"/>
      <c r="H10" s="14" t="s">
        <v>17</v>
      </c>
      <c r="I10" s="15">
        <f t="shared" si="3"/>
        <v>1.0978102189781161E-2</v>
      </c>
    </row>
    <row r="11" spans="1:9" ht="15.6" x14ac:dyDescent="0.3">
      <c r="A11" s="1"/>
      <c r="B11" s="1">
        <v>84.876999999999995</v>
      </c>
      <c r="C11" s="11" t="s">
        <v>18</v>
      </c>
      <c r="D11" s="31">
        <f t="shared" si="0"/>
        <v>67.739999999999995</v>
      </c>
      <c r="E11" s="12">
        <f t="shared" si="2"/>
        <v>0.54599999999999227</v>
      </c>
      <c r="F11" s="9">
        <f t="shared" si="1"/>
        <v>7.9708029197079165E-3</v>
      </c>
      <c r="G11" s="13"/>
      <c r="H11" s="1"/>
      <c r="I11" s="15">
        <f t="shared" si="3"/>
        <v>7.9708029197079165E-3</v>
      </c>
    </row>
    <row r="12" spans="1:9" ht="16.2" thickBot="1" x14ac:dyDescent="0.35">
      <c r="A12" s="1"/>
      <c r="B12" s="1">
        <v>85.247</v>
      </c>
      <c r="C12" s="16" t="s">
        <v>19</v>
      </c>
      <c r="D12" s="31">
        <f t="shared" si="0"/>
        <v>68.11</v>
      </c>
      <c r="E12" s="17">
        <f t="shared" si="2"/>
        <v>0.37000000000000455</v>
      </c>
      <c r="F12" s="9">
        <f t="shared" si="1"/>
        <v>5.4014598540146654E-3</v>
      </c>
      <c r="G12" s="18"/>
      <c r="H12" s="1"/>
      <c r="I12" s="15">
        <f t="shared" si="3"/>
        <v>5.4014598540146654E-3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0.98801459854014595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0.91872992700729927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35.182773722627736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workbookViewId="0">
      <selection activeCell="E16" sqref="E16"/>
    </sheetView>
  </sheetViews>
  <sheetFormatPr defaultRowHeight="14.4" x14ac:dyDescent="0.3"/>
  <cols>
    <col min="1" max="1" width="9.5546875" bestFit="1" customWidth="1"/>
    <col min="2" max="2" width="10" bestFit="1" customWidth="1"/>
    <col min="3" max="4" width="11.88671875" bestFit="1" customWidth="1"/>
    <col min="5" max="6" width="12" bestFit="1" customWidth="1"/>
    <col min="7" max="7" width="14.33203125" bestFit="1" customWidth="1"/>
    <col min="8" max="8" width="11.88671875" bestFit="1" customWidth="1"/>
    <col min="9" max="9" width="8.109375" bestFit="1" customWidth="1"/>
    <col min="10" max="10" width="13.109375" bestFit="1" customWidth="1"/>
    <col min="11" max="11" width="17.5546875" bestFit="1" customWidth="1"/>
    <col min="12" max="12" width="8.109375" bestFit="1" customWidth="1"/>
    <col min="13" max="13" width="9.5546875" bestFit="1" customWidth="1"/>
    <col min="14" max="14" width="9.21875" bestFit="1" customWidth="1"/>
    <col min="15" max="15" width="12" bestFit="1" customWidth="1"/>
  </cols>
  <sheetData>
    <row r="1" spans="1:15" ht="43.2" x14ac:dyDescent="0.3">
      <c r="A1" s="33" t="s">
        <v>47</v>
      </c>
      <c r="B1" s="33" t="s">
        <v>46</v>
      </c>
      <c r="C1" s="33" t="s">
        <v>26</v>
      </c>
      <c r="D1" s="33" t="s">
        <v>27</v>
      </c>
      <c r="E1" s="33" t="s">
        <v>28</v>
      </c>
      <c r="F1" s="33" t="s">
        <v>29</v>
      </c>
      <c r="G1" s="33" t="s">
        <v>30</v>
      </c>
      <c r="H1" s="33" t="s">
        <v>31</v>
      </c>
      <c r="I1" s="33" t="s">
        <v>32</v>
      </c>
      <c r="J1" s="33" t="s">
        <v>33</v>
      </c>
      <c r="K1" s="33" t="s">
        <v>34</v>
      </c>
      <c r="L1" s="33" t="s">
        <v>35</v>
      </c>
      <c r="M1" s="33" t="s">
        <v>36</v>
      </c>
      <c r="N1" s="33" t="s">
        <v>37</v>
      </c>
      <c r="O1" s="34" t="s">
        <v>38</v>
      </c>
    </row>
    <row r="2" spans="1:15" x14ac:dyDescent="0.3">
      <c r="A2" s="37">
        <v>42449</v>
      </c>
      <c r="B2" t="s">
        <v>39</v>
      </c>
      <c r="C2">
        <v>1501</v>
      </c>
      <c r="D2">
        <v>1501</v>
      </c>
      <c r="E2" s="36">
        <v>0.33333333333333298</v>
      </c>
      <c r="F2" s="36">
        <v>0.41666666666666702</v>
      </c>
      <c r="G2">
        <f t="shared" ref="G2:G14" si="0">HOUR(F2-E2)*60+MINUTE(F2-E2)</f>
        <v>120</v>
      </c>
      <c r="H2">
        <v>60</v>
      </c>
      <c r="I2">
        <v>23.632999999999999</v>
      </c>
      <c r="J2">
        <v>30.172000000000001</v>
      </c>
      <c r="K2">
        <v>29.6</v>
      </c>
      <c r="L2">
        <f t="shared" ref="L2:L15" si="1">J2-I2</f>
        <v>6.5390000000000015</v>
      </c>
      <c r="M2">
        <f t="shared" ref="M2:M14" si="2">K2-I2</f>
        <v>5.9670000000000023</v>
      </c>
      <c r="N2">
        <f t="shared" ref="N2:N14" si="3">L2-M2</f>
        <v>0.57199999999999918</v>
      </c>
      <c r="O2" s="35">
        <f t="shared" ref="O2:O14" si="4">((L2-M2)/L2)*100</f>
        <v>8.7475149105367649</v>
      </c>
    </row>
    <row r="3" spans="1:15" x14ac:dyDescent="0.3">
      <c r="A3" s="37">
        <v>42449</v>
      </c>
      <c r="B3" t="s">
        <v>40</v>
      </c>
      <c r="C3">
        <v>1501</v>
      </c>
      <c r="D3">
        <v>1501</v>
      </c>
      <c r="E3" s="36">
        <v>0.33333333333333298</v>
      </c>
      <c r="F3" s="36">
        <v>0.41666666666666702</v>
      </c>
      <c r="G3">
        <f t="shared" si="0"/>
        <v>120</v>
      </c>
      <c r="H3">
        <v>60</v>
      </c>
      <c r="I3">
        <v>24.49</v>
      </c>
      <c r="J3">
        <v>30.797999999999998</v>
      </c>
      <c r="K3">
        <v>30.401</v>
      </c>
      <c r="L3">
        <f t="shared" si="1"/>
        <v>6.3079999999999998</v>
      </c>
      <c r="M3">
        <f t="shared" si="2"/>
        <v>5.9110000000000014</v>
      </c>
      <c r="N3">
        <f t="shared" si="3"/>
        <v>0.39699999999999847</v>
      </c>
      <c r="O3" s="35">
        <f t="shared" si="4"/>
        <v>6.2935954343690312</v>
      </c>
    </row>
    <row r="4" spans="1:15" x14ac:dyDescent="0.3">
      <c r="A4" s="37">
        <v>42453</v>
      </c>
      <c r="B4" t="s">
        <v>41</v>
      </c>
      <c r="C4">
        <v>1501</v>
      </c>
      <c r="D4">
        <v>1501</v>
      </c>
      <c r="E4" s="36">
        <v>0.33333333333333298</v>
      </c>
      <c r="F4" s="36">
        <v>0.41666666666666702</v>
      </c>
      <c r="G4">
        <f t="shared" si="0"/>
        <v>120</v>
      </c>
      <c r="H4">
        <v>45</v>
      </c>
      <c r="I4">
        <v>25.381</v>
      </c>
      <c r="J4">
        <v>47.237000000000002</v>
      </c>
      <c r="K4">
        <v>46.753999999999998</v>
      </c>
      <c r="L4">
        <f t="shared" si="1"/>
        <v>21.856000000000002</v>
      </c>
      <c r="M4">
        <f t="shared" si="2"/>
        <v>21.372999999999998</v>
      </c>
      <c r="N4">
        <f t="shared" si="3"/>
        <v>0.48300000000000409</v>
      </c>
      <c r="O4" s="35">
        <f t="shared" si="4"/>
        <v>2.2099194729136351</v>
      </c>
    </row>
    <row r="5" spans="1:15" x14ac:dyDescent="0.3">
      <c r="A5" s="37">
        <v>42453</v>
      </c>
      <c r="B5" t="s">
        <v>42</v>
      </c>
      <c r="C5">
        <v>1501</v>
      </c>
      <c r="D5">
        <v>1501</v>
      </c>
      <c r="E5" s="36">
        <v>0.46388888888888885</v>
      </c>
      <c r="F5" s="36">
        <v>0.54791666666666672</v>
      </c>
      <c r="G5">
        <f t="shared" si="0"/>
        <v>121</v>
      </c>
      <c r="H5">
        <v>45</v>
      </c>
      <c r="I5">
        <v>25.378</v>
      </c>
      <c r="J5">
        <v>54.944000000000003</v>
      </c>
      <c r="K5">
        <v>54.252000000000002</v>
      </c>
      <c r="L5">
        <f t="shared" si="1"/>
        <v>29.566000000000003</v>
      </c>
      <c r="M5">
        <f t="shared" si="2"/>
        <v>28.874000000000002</v>
      </c>
      <c r="N5">
        <f t="shared" si="3"/>
        <v>0.69200000000000017</v>
      </c>
      <c r="O5" s="35">
        <f t="shared" si="4"/>
        <v>2.3405262801867015</v>
      </c>
    </row>
    <row r="6" spans="1:15" x14ac:dyDescent="0.3">
      <c r="A6" s="37">
        <v>42453</v>
      </c>
      <c r="B6" t="s">
        <v>43</v>
      </c>
      <c r="C6">
        <v>1501</v>
      </c>
      <c r="D6">
        <v>1501</v>
      </c>
      <c r="E6" s="36">
        <v>0.55208333333333337</v>
      </c>
      <c r="F6" s="36">
        <v>0.63541666666666663</v>
      </c>
      <c r="G6">
        <f t="shared" si="0"/>
        <v>120</v>
      </c>
      <c r="H6">
        <v>45</v>
      </c>
      <c r="I6">
        <v>27.919</v>
      </c>
      <c r="J6">
        <v>33.127000000000002</v>
      </c>
      <c r="K6">
        <v>32.798000000000002</v>
      </c>
      <c r="L6">
        <f t="shared" si="1"/>
        <v>5.208000000000002</v>
      </c>
      <c r="M6">
        <f t="shared" si="2"/>
        <v>4.8790000000000013</v>
      </c>
      <c r="N6">
        <f t="shared" si="3"/>
        <v>0.32900000000000063</v>
      </c>
      <c r="O6" s="35">
        <f t="shared" si="4"/>
        <v>6.3172043010752787</v>
      </c>
    </row>
    <row r="7" spans="1:15" x14ac:dyDescent="0.3">
      <c r="A7" s="37">
        <v>42453</v>
      </c>
      <c r="B7" t="s">
        <v>44</v>
      </c>
      <c r="C7">
        <v>1501</v>
      </c>
      <c r="D7">
        <v>1501</v>
      </c>
      <c r="E7" s="36">
        <v>0.55208333333333337</v>
      </c>
      <c r="F7" s="36">
        <v>0.63541666666666663</v>
      </c>
      <c r="G7">
        <f t="shared" si="0"/>
        <v>120</v>
      </c>
      <c r="H7">
        <v>45</v>
      </c>
      <c r="I7">
        <v>28.312000000000001</v>
      </c>
      <c r="J7">
        <v>34.651000000000003</v>
      </c>
      <c r="K7">
        <v>34.140999999999998</v>
      </c>
      <c r="L7">
        <f t="shared" si="1"/>
        <v>6.3390000000000022</v>
      </c>
      <c r="M7">
        <f t="shared" si="2"/>
        <v>5.8289999999999971</v>
      </c>
      <c r="N7">
        <f t="shared" si="3"/>
        <v>0.51000000000000512</v>
      </c>
      <c r="O7" s="35">
        <f t="shared" si="4"/>
        <v>8.0454330336015936</v>
      </c>
    </row>
    <row r="8" spans="1:15" x14ac:dyDescent="0.3">
      <c r="A8" s="37">
        <v>42453</v>
      </c>
      <c r="B8" t="s">
        <v>45</v>
      </c>
      <c r="C8">
        <v>1501</v>
      </c>
      <c r="D8">
        <v>1501</v>
      </c>
      <c r="E8" s="36">
        <v>0.38263888888888892</v>
      </c>
      <c r="F8" s="36">
        <v>0.4680555555555555</v>
      </c>
      <c r="G8">
        <f t="shared" si="0"/>
        <v>123</v>
      </c>
      <c r="H8">
        <v>130</v>
      </c>
      <c r="I8">
        <v>25.379000000000001</v>
      </c>
      <c r="J8">
        <v>46.351999999999997</v>
      </c>
      <c r="K8">
        <v>45.877000000000002</v>
      </c>
      <c r="L8">
        <f t="shared" si="1"/>
        <v>20.972999999999995</v>
      </c>
      <c r="M8">
        <f t="shared" si="2"/>
        <v>20.498000000000001</v>
      </c>
      <c r="N8">
        <f t="shared" si="3"/>
        <v>0.47499999999999432</v>
      </c>
      <c r="O8" s="35">
        <f t="shared" si="4"/>
        <v>2.2648166690506577</v>
      </c>
    </row>
    <row r="9" spans="1:15" x14ac:dyDescent="0.3">
      <c r="A9" s="37">
        <v>42461</v>
      </c>
      <c r="B9" t="s">
        <v>41</v>
      </c>
      <c r="C9">
        <v>1501</v>
      </c>
      <c r="D9">
        <v>1501</v>
      </c>
      <c r="E9" s="36">
        <v>0.47569444444444442</v>
      </c>
      <c r="F9" s="36">
        <v>0.56597222222222221</v>
      </c>
      <c r="G9">
        <f t="shared" si="0"/>
        <v>130</v>
      </c>
      <c r="H9">
        <v>45</v>
      </c>
      <c r="I9">
        <v>23.635000000000002</v>
      </c>
      <c r="J9">
        <v>42.613</v>
      </c>
      <c r="K9">
        <v>42.182000000000002</v>
      </c>
      <c r="L9">
        <f t="shared" si="1"/>
        <v>18.977999999999998</v>
      </c>
      <c r="M9">
        <f t="shared" si="2"/>
        <v>18.547000000000001</v>
      </c>
      <c r="N9">
        <f t="shared" si="3"/>
        <v>0.43099999999999739</v>
      </c>
      <c r="O9" s="35">
        <f t="shared" si="4"/>
        <v>2.2710506902729342</v>
      </c>
    </row>
    <row r="10" spans="1:15" x14ac:dyDescent="0.3">
      <c r="A10" s="37">
        <v>42461</v>
      </c>
      <c r="B10" t="s">
        <v>42</v>
      </c>
      <c r="C10">
        <v>1501</v>
      </c>
      <c r="D10">
        <v>1501</v>
      </c>
      <c r="E10" s="36">
        <v>0.37013888888888885</v>
      </c>
      <c r="F10" s="36">
        <v>0.45347222222222222</v>
      </c>
      <c r="G10">
        <f t="shared" si="0"/>
        <v>120</v>
      </c>
      <c r="H10">
        <v>45</v>
      </c>
      <c r="I10">
        <v>26.507999999999999</v>
      </c>
      <c r="J10">
        <v>43.978999999999999</v>
      </c>
      <c r="K10">
        <v>43.567999999999998</v>
      </c>
      <c r="L10">
        <f t="shared" si="1"/>
        <v>17.471</v>
      </c>
      <c r="M10">
        <f t="shared" si="2"/>
        <v>17.059999999999999</v>
      </c>
      <c r="N10">
        <f t="shared" si="3"/>
        <v>0.41100000000000136</v>
      </c>
      <c r="O10" s="35">
        <f t="shared" si="4"/>
        <v>2.3524698071089309</v>
      </c>
    </row>
    <row r="11" spans="1:15" x14ac:dyDescent="0.3">
      <c r="A11" s="37">
        <v>42461</v>
      </c>
      <c r="B11" t="s">
        <v>45</v>
      </c>
      <c r="C11">
        <v>1501</v>
      </c>
      <c r="D11">
        <v>1501</v>
      </c>
      <c r="E11" s="36">
        <v>0.37013888888888885</v>
      </c>
      <c r="F11" s="36">
        <v>0.45347222222222222</v>
      </c>
      <c r="G11">
        <f t="shared" si="0"/>
        <v>120</v>
      </c>
      <c r="H11">
        <v>45</v>
      </c>
      <c r="I11">
        <v>24.491</v>
      </c>
      <c r="J11">
        <v>39.899000000000001</v>
      </c>
      <c r="K11">
        <v>39.563000000000002</v>
      </c>
      <c r="L11">
        <f t="shared" si="1"/>
        <v>15.408000000000001</v>
      </c>
      <c r="M11">
        <f t="shared" si="2"/>
        <v>15.072000000000003</v>
      </c>
      <c r="N11">
        <f t="shared" si="3"/>
        <v>0.33599999999999852</v>
      </c>
      <c r="O11" s="35">
        <f t="shared" si="4"/>
        <v>2.1806853582554417</v>
      </c>
    </row>
    <row r="12" spans="1:15" x14ac:dyDescent="0.3">
      <c r="A12" s="37">
        <v>42464</v>
      </c>
      <c r="B12" t="s">
        <v>41</v>
      </c>
      <c r="C12">
        <v>1501</v>
      </c>
      <c r="D12">
        <v>1501</v>
      </c>
      <c r="E12" s="36">
        <v>0.38541666666666669</v>
      </c>
      <c r="F12" s="36">
        <v>0.46875</v>
      </c>
      <c r="G12">
        <f t="shared" si="0"/>
        <v>120</v>
      </c>
      <c r="H12">
        <v>45</v>
      </c>
      <c r="I12">
        <v>25.379000000000001</v>
      </c>
      <c r="J12">
        <v>44.591999999999999</v>
      </c>
      <c r="K12">
        <v>44.146999999999998</v>
      </c>
      <c r="L12">
        <f t="shared" si="1"/>
        <v>19.212999999999997</v>
      </c>
      <c r="M12">
        <f t="shared" si="2"/>
        <v>18.767999999999997</v>
      </c>
      <c r="N12">
        <f t="shared" si="3"/>
        <v>0.44500000000000028</v>
      </c>
      <c r="O12" s="35">
        <f t="shared" si="4"/>
        <v>2.3161401134648432</v>
      </c>
    </row>
    <row r="13" spans="1:15" x14ac:dyDescent="0.3">
      <c r="A13" s="37">
        <v>42464</v>
      </c>
      <c r="B13" t="s">
        <v>42</v>
      </c>
      <c r="C13">
        <v>1501</v>
      </c>
      <c r="D13">
        <v>1501</v>
      </c>
      <c r="E13" s="36">
        <v>0.38055555555555554</v>
      </c>
      <c r="F13" s="36">
        <v>0.47013888888888888</v>
      </c>
      <c r="G13">
        <f t="shared" si="0"/>
        <v>129</v>
      </c>
      <c r="H13">
        <v>45</v>
      </c>
      <c r="I13">
        <v>25.379000000000001</v>
      </c>
      <c r="J13">
        <v>43.945999999999998</v>
      </c>
      <c r="K13">
        <v>43.545999999999999</v>
      </c>
      <c r="L13">
        <f t="shared" si="1"/>
        <v>18.566999999999997</v>
      </c>
      <c r="M13">
        <f t="shared" si="2"/>
        <v>18.166999999999998</v>
      </c>
      <c r="N13">
        <f t="shared" si="3"/>
        <v>0.39999999999999858</v>
      </c>
      <c r="O13" s="35">
        <f t="shared" si="4"/>
        <v>2.1543598858189186</v>
      </c>
    </row>
    <row r="14" spans="1:15" x14ac:dyDescent="0.3">
      <c r="A14" s="37">
        <v>42464</v>
      </c>
      <c r="B14" t="s">
        <v>45</v>
      </c>
      <c r="C14">
        <v>1501</v>
      </c>
      <c r="D14">
        <v>1501</v>
      </c>
      <c r="E14" s="36">
        <v>0.38055555555555554</v>
      </c>
      <c r="F14" s="36">
        <v>0.47013888888888888</v>
      </c>
      <c r="G14">
        <f t="shared" si="0"/>
        <v>129</v>
      </c>
      <c r="H14">
        <v>45</v>
      </c>
      <c r="I14">
        <v>23.632999999999999</v>
      </c>
      <c r="J14">
        <v>42.694000000000003</v>
      </c>
      <c r="K14">
        <v>42.279000000000003</v>
      </c>
      <c r="L14">
        <f t="shared" si="1"/>
        <v>19.061000000000003</v>
      </c>
      <c r="M14">
        <f t="shared" si="2"/>
        <v>18.646000000000004</v>
      </c>
      <c r="N14">
        <f t="shared" si="3"/>
        <v>0.41499999999999915</v>
      </c>
      <c r="O14" s="35">
        <f t="shared" si="4"/>
        <v>2.1772205025969207</v>
      </c>
    </row>
    <row r="15" spans="1:15" x14ac:dyDescent="0.3">
      <c r="A15" s="37">
        <v>42466</v>
      </c>
      <c r="B15" t="s">
        <v>65</v>
      </c>
      <c r="C15">
        <v>1501</v>
      </c>
      <c r="D15">
        <v>1501</v>
      </c>
      <c r="E15" s="36">
        <v>0.3888888888888889</v>
      </c>
      <c r="F15" s="36"/>
      <c r="I15">
        <v>25.379000000000001</v>
      </c>
      <c r="J15">
        <v>30.561</v>
      </c>
      <c r="L15">
        <f t="shared" si="1"/>
        <v>5.1819999999999986</v>
      </c>
    </row>
    <row r="16" spans="1:15" x14ac:dyDescent="0.3">
      <c r="E16" s="36"/>
      <c r="F16" s="36"/>
    </row>
    <row r="17" spans="5:6" x14ac:dyDescent="0.3">
      <c r="E17" s="36"/>
      <c r="F17" s="36"/>
    </row>
    <row r="18" spans="5:6" x14ac:dyDescent="0.3">
      <c r="E18" s="36"/>
      <c r="F18" s="36"/>
    </row>
    <row r="19" spans="5:6" x14ac:dyDescent="0.3">
      <c r="E19" s="36"/>
      <c r="F19" s="36"/>
    </row>
    <row r="20" spans="5:6" x14ac:dyDescent="0.3">
      <c r="E20" s="36"/>
      <c r="F20" s="36"/>
    </row>
    <row r="21" spans="5:6" x14ac:dyDescent="0.3">
      <c r="E21" s="36"/>
      <c r="F21" s="36"/>
    </row>
    <row r="22" spans="5:6" x14ac:dyDescent="0.3">
      <c r="E22" s="36"/>
      <c r="F22" s="36"/>
    </row>
    <row r="23" spans="5:6" x14ac:dyDescent="0.3">
      <c r="E23" s="36"/>
      <c r="F23" s="36"/>
    </row>
    <row r="24" spans="5:6" x14ac:dyDescent="0.3">
      <c r="E24" s="36"/>
      <c r="F24" s="36"/>
    </row>
    <row r="25" spans="5:6" x14ac:dyDescent="0.3">
      <c r="E25" s="36"/>
      <c r="F25" s="36"/>
    </row>
    <row r="26" spans="5:6" x14ac:dyDescent="0.3">
      <c r="E26" s="36"/>
      <c r="F26" s="36"/>
    </row>
    <row r="27" spans="5:6" x14ac:dyDescent="0.3">
      <c r="E27" s="36"/>
      <c r="F27" s="36"/>
    </row>
    <row r="28" spans="5:6" x14ac:dyDescent="0.3">
      <c r="E28" s="36"/>
      <c r="F28" s="36"/>
    </row>
    <row r="29" spans="5:6" x14ac:dyDescent="0.3">
      <c r="E29" s="36"/>
      <c r="F29" s="36"/>
    </row>
    <row r="30" spans="5:6" x14ac:dyDescent="0.3">
      <c r="E30" s="36"/>
      <c r="F30" s="36"/>
    </row>
    <row r="31" spans="5:6" x14ac:dyDescent="0.3">
      <c r="E31" s="36"/>
      <c r="F31" s="36"/>
    </row>
    <row r="32" spans="5:6" x14ac:dyDescent="0.3">
      <c r="E32" s="36"/>
      <c r="F32" s="36"/>
    </row>
    <row r="33" spans="5:6" x14ac:dyDescent="0.3">
      <c r="E33" s="36"/>
      <c r="F33" s="36"/>
    </row>
    <row r="34" spans="5:6" x14ac:dyDescent="0.3">
      <c r="E34" s="36"/>
      <c r="F34" s="36"/>
    </row>
    <row r="35" spans="5:6" x14ac:dyDescent="0.3">
      <c r="E35" s="36"/>
      <c r="F35" s="36"/>
    </row>
    <row r="36" spans="5:6" x14ac:dyDescent="0.3">
      <c r="E36" s="36"/>
      <c r="F36" s="36"/>
    </row>
    <row r="37" spans="5:6" x14ac:dyDescent="0.3">
      <c r="E37" s="36"/>
      <c r="F37" s="36"/>
    </row>
    <row r="38" spans="5:6" x14ac:dyDescent="0.3">
      <c r="E38" s="36"/>
      <c r="F38" s="36"/>
    </row>
    <row r="39" spans="5:6" x14ac:dyDescent="0.3">
      <c r="E39" s="36"/>
      <c r="F39" s="36"/>
    </row>
    <row r="40" spans="5:6" x14ac:dyDescent="0.3">
      <c r="E40" s="36"/>
      <c r="F40" s="36"/>
    </row>
    <row r="41" spans="5:6" x14ac:dyDescent="0.3">
      <c r="E41" s="36"/>
      <c r="F41" s="36"/>
    </row>
    <row r="42" spans="5:6" x14ac:dyDescent="0.3">
      <c r="E42" s="36"/>
      <c r="F42" s="36"/>
    </row>
    <row r="43" spans="5:6" x14ac:dyDescent="0.3">
      <c r="E43" s="36"/>
      <c r="F43" s="36"/>
    </row>
    <row r="44" spans="5:6" x14ac:dyDescent="0.3">
      <c r="E44" s="36"/>
      <c r="F44" s="36"/>
    </row>
    <row r="45" spans="5:6" x14ac:dyDescent="0.3">
      <c r="E45" s="36"/>
      <c r="F45" s="36"/>
    </row>
    <row r="46" spans="5:6" x14ac:dyDescent="0.3">
      <c r="E46" s="36"/>
      <c r="F46" s="36"/>
    </row>
    <row r="47" spans="5:6" x14ac:dyDescent="0.3">
      <c r="E47" s="36"/>
      <c r="F47" s="36"/>
    </row>
    <row r="48" spans="5:6" x14ac:dyDescent="0.3">
      <c r="E48" s="36"/>
      <c r="F48" s="36"/>
    </row>
    <row r="49" spans="5:6" x14ac:dyDescent="0.3">
      <c r="E49" s="36"/>
      <c r="F49" s="36"/>
    </row>
    <row r="50" spans="5:6" x14ac:dyDescent="0.3">
      <c r="E50" s="36"/>
      <c r="F50" s="36"/>
    </row>
    <row r="51" spans="5:6" x14ac:dyDescent="0.3">
      <c r="E51" s="36"/>
      <c r="F51" s="36"/>
    </row>
    <row r="52" spans="5:6" x14ac:dyDescent="0.3">
      <c r="E52" s="36"/>
      <c r="F52" s="36"/>
    </row>
    <row r="53" spans="5:6" x14ac:dyDescent="0.3">
      <c r="E53" s="36"/>
      <c r="F53" s="36"/>
    </row>
    <row r="54" spans="5:6" x14ac:dyDescent="0.3">
      <c r="E54" s="36"/>
      <c r="F54" s="36"/>
    </row>
    <row r="55" spans="5:6" x14ac:dyDescent="0.3">
      <c r="E55" s="36"/>
      <c r="F55" s="36"/>
    </row>
    <row r="56" spans="5:6" x14ac:dyDescent="0.3">
      <c r="E56" s="36"/>
      <c r="F56" s="36"/>
    </row>
    <row r="57" spans="5:6" x14ac:dyDescent="0.3">
      <c r="E57" s="36"/>
      <c r="F57" s="36"/>
    </row>
    <row r="58" spans="5:6" x14ac:dyDescent="0.3">
      <c r="E58" s="36"/>
      <c r="F58" s="36"/>
    </row>
    <row r="59" spans="5:6" x14ac:dyDescent="0.3">
      <c r="E59" s="36"/>
      <c r="F59" s="36"/>
    </row>
    <row r="60" spans="5:6" x14ac:dyDescent="0.3">
      <c r="E60" s="36"/>
      <c r="F60" s="36"/>
    </row>
    <row r="61" spans="5:6" x14ac:dyDescent="0.3">
      <c r="E61" s="36"/>
      <c r="F61" s="36"/>
    </row>
    <row r="62" spans="5:6" x14ac:dyDescent="0.3">
      <c r="E62" s="36"/>
      <c r="F62" s="36"/>
    </row>
    <row r="63" spans="5:6" x14ac:dyDescent="0.3">
      <c r="E63" s="36"/>
      <c r="F63" s="36"/>
    </row>
    <row r="64" spans="5:6" x14ac:dyDescent="0.3">
      <c r="E64" s="36"/>
      <c r="F64" s="36"/>
    </row>
    <row r="65" spans="5:6" x14ac:dyDescent="0.3">
      <c r="E65" s="36"/>
      <c r="F65" s="36"/>
    </row>
    <row r="66" spans="5:6" x14ac:dyDescent="0.3">
      <c r="E66" s="36"/>
      <c r="F66" s="36"/>
    </row>
    <row r="67" spans="5:6" x14ac:dyDescent="0.3">
      <c r="E67" s="36"/>
      <c r="F67" s="36"/>
    </row>
    <row r="68" spans="5:6" x14ac:dyDescent="0.3">
      <c r="E68" s="36"/>
      <c r="F68" s="36"/>
    </row>
    <row r="69" spans="5:6" x14ac:dyDescent="0.3">
      <c r="E69" s="36"/>
      <c r="F69" s="36"/>
    </row>
    <row r="70" spans="5:6" x14ac:dyDescent="0.3">
      <c r="E70" s="36"/>
      <c r="F70" s="36"/>
    </row>
    <row r="71" spans="5:6" x14ac:dyDescent="0.3">
      <c r="E71" s="36"/>
      <c r="F71" s="36"/>
    </row>
    <row r="72" spans="5:6" x14ac:dyDescent="0.3">
      <c r="E72" s="36"/>
      <c r="F72" s="36"/>
    </row>
    <row r="73" spans="5:6" x14ac:dyDescent="0.3">
      <c r="E73" s="36"/>
      <c r="F73" s="36"/>
    </row>
    <row r="74" spans="5:6" x14ac:dyDescent="0.3">
      <c r="E74" s="36"/>
      <c r="F74" s="36"/>
    </row>
    <row r="75" spans="5:6" x14ac:dyDescent="0.3">
      <c r="E75" s="36"/>
      <c r="F75" s="36"/>
    </row>
    <row r="76" spans="5:6" x14ac:dyDescent="0.3">
      <c r="E76" s="36"/>
      <c r="F76" s="36"/>
    </row>
    <row r="77" spans="5:6" x14ac:dyDescent="0.3">
      <c r="E77" s="36"/>
      <c r="F77" s="36"/>
    </row>
    <row r="78" spans="5:6" x14ac:dyDescent="0.3">
      <c r="E78" s="36"/>
      <c r="F78" s="36"/>
    </row>
    <row r="79" spans="5:6" x14ac:dyDescent="0.3">
      <c r="E79" s="36"/>
      <c r="F79" s="36"/>
    </row>
    <row r="80" spans="5:6" x14ac:dyDescent="0.3">
      <c r="E80" s="36"/>
      <c r="F80" s="36"/>
    </row>
    <row r="81" spans="5:6" x14ac:dyDescent="0.3">
      <c r="E81" s="36"/>
      <c r="F81" s="36"/>
    </row>
    <row r="82" spans="5:6" x14ac:dyDescent="0.3">
      <c r="E82" s="36"/>
      <c r="F82" s="36"/>
    </row>
    <row r="83" spans="5:6" x14ac:dyDescent="0.3">
      <c r="E83" s="36"/>
      <c r="F83" s="36"/>
    </row>
    <row r="84" spans="5:6" x14ac:dyDescent="0.3">
      <c r="E84" s="36"/>
      <c r="F84" s="36"/>
    </row>
    <row r="85" spans="5:6" x14ac:dyDescent="0.3">
      <c r="E85" s="36"/>
      <c r="F85" s="36"/>
    </row>
    <row r="86" spans="5:6" x14ac:dyDescent="0.3">
      <c r="E86" s="36"/>
      <c r="F86" s="36"/>
    </row>
    <row r="87" spans="5:6" x14ac:dyDescent="0.3">
      <c r="E87" s="36"/>
      <c r="F87" s="36"/>
    </row>
    <row r="88" spans="5:6" x14ac:dyDescent="0.3">
      <c r="E88" s="36"/>
      <c r="F88" s="36"/>
    </row>
    <row r="89" spans="5:6" x14ac:dyDescent="0.3">
      <c r="E89" s="36"/>
      <c r="F89" s="36"/>
    </row>
    <row r="90" spans="5:6" x14ac:dyDescent="0.3">
      <c r="E90" s="36"/>
      <c r="F90" s="36"/>
    </row>
    <row r="91" spans="5:6" x14ac:dyDescent="0.3">
      <c r="E91" s="36"/>
      <c r="F91" s="36"/>
    </row>
    <row r="92" spans="5:6" x14ac:dyDescent="0.3">
      <c r="E92" s="36"/>
      <c r="F92" s="36"/>
    </row>
    <row r="93" spans="5:6" x14ac:dyDescent="0.3">
      <c r="E93" s="36"/>
      <c r="F93" s="36"/>
    </row>
    <row r="94" spans="5:6" x14ac:dyDescent="0.3">
      <c r="E94" s="36"/>
      <c r="F94" s="36"/>
    </row>
    <row r="95" spans="5:6" x14ac:dyDescent="0.3">
      <c r="E95" s="36"/>
      <c r="F95" s="36"/>
    </row>
    <row r="96" spans="5:6" x14ac:dyDescent="0.3">
      <c r="E96" s="36"/>
      <c r="F96" s="36"/>
    </row>
    <row r="97" spans="5:6" x14ac:dyDescent="0.3">
      <c r="E97" s="36"/>
      <c r="F97" s="36"/>
    </row>
    <row r="98" spans="5:6" x14ac:dyDescent="0.3">
      <c r="E98" s="36"/>
      <c r="F98" s="36"/>
    </row>
    <row r="99" spans="5:6" x14ac:dyDescent="0.3">
      <c r="E99" s="36"/>
      <c r="F99" s="36"/>
    </row>
    <row r="100" spans="5:6" x14ac:dyDescent="0.3">
      <c r="E100" s="36"/>
      <c r="F100" s="36"/>
    </row>
    <row r="101" spans="5:6" x14ac:dyDescent="0.3">
      <c r="E101" s="36"/>
      <c r="F101" s="36"/>
    </row>
    <row r="102" spans="5:6" x14ac:dyDescent="0.3">
      <c r="E102" s="36"/>
      <c r="F102" s="36"/>
    </row>
    <row r="103" spans="5:6" x14ac:dyDescent="0.3">
      <c r="E103" s="36"/>
      <c r="F103" s="36"/>
    </row>
    <row r="104" spans="5:6" x14ac:dyDescent="0.3">
      <c r="E104" s="36"/>
      <c r="F104" s="36"/>
    </row>
    <row r="105" spans="5:6" x14ac:dyDescent="0.3">
      <c r="E105" s="36"/>
      <c r="F105" s="36"/>
    </row>
    <row r="106" spans="5:6" x14ac:dyDescent="0.3">
      <c r="E106" s="36"/>
      <c r="F106" s="36"/>
    </row>
    <row r="107" spans="5:6" x14ac:dyDescent="0.3">
      <c r="E107" s="36"/>
      <c r="F107" s="36"/>
    </row>
    <row r="108" spans="5:6" x14ac:dyDescent="0.3">
      <c r="E108" s="36"/>
      <c r="F108" s="36"/>
    </row>
    <row r="109" spans="5:6" x14ac:dyDescent="0.3">
      <c r="E109" s="36"/>
      <c r="F109" s="36"/>
    </row>
    <row r="110" spans="5:6" x14ac:dyDescent="0.3">
      <c r="E110" s="36"/>
      <c r="F110" s="36"/>
    </row>
    <row r="111" spans="5:6" x14ac:dyDescent="0.3">
      <c r="E111" s="36"/>
      <c r="F111" s="36"/>
    </row>
    <row r="112" spans="5:6" x14ac:dyDescent="0.3">
      <c r="E112" s="36"/>
      <c r="F112" s="36"/>
    </row>
    <row r="113" spans="5:6" x14ac:dyDescent="0.3">
      <c r="E113" s="36"/>
      <c r="F113" s="36"/>
    </row>
    <row r="114" spans="5:6" x14ac:dyDescent="0.3">
      <c r="E114" s="36"/>
      <c r="F114" s="36"/>
    </row>
    <row r="115" spans="5:6" x14ac:dyDescent="0.3">
      <c r="E115" s="36"/>
      <c r="F115" s="36"/>
    </row>
    <row r="116" spans="5:6" x14ac:dyDescent="0.3">
      <c r="E116" s="36"/>
      <c r="F116" s="36"/>
    </row>
    <row r="117" spans="5:6" x14ac:dyDescent="0.3">
      <c r="E117" s="36"/>
      <c r="F117" s="36"/>
    </row>
    <row r="118" spans="5:6" x14ac:dyDescent="0.3">
      <c r="E118" s="36"/>
      <c r="F118" s="36"/>
    </row>
    <row r="119" spans="5:6" x14ac:dyDescent="0.3">
      <c r="E119" s="36"/>
      <c r="F119" s="36"/>
    </row>
    <row r="120" spans="5:6" x14ac:dyDescent="0.3">
      <c r="E120" s="36"/>
      <c r="F120" s="36"/>
    </row>
    <row r="121" spans="5:6" x14ac:dyDescent="0.3">
      <c r="E121" s="36"/>
      <c r="F121" s="36"/>
    </row>
    <row r="122" spans="5:6" x14ac:dyDescent="0.3">
      <c r="E122" s="36"/>
      <c r="F122" s="36"/>
    </row>
    <row r="123" spans="5:6" x14ac:dyDescent="0.3">
      <c r="E123" s="36"/>
      <c r="F123" s="36"/>
    </row>
    <row r="124" spans="5:6" x14ac:dyDescent="0.3">
      <c r="E124" s="36"/>
      <c r="F124" s="36"/>
    </row>
    <row r="125" spans="5:6" x14ac:dyDescent="0.3">
      <c r="E125" s="36"/>
      <c r="F125" s="36"/>
    </row>
    <row r="126" spans="5:6" x14ac:dyDescent="0.3">
      <c r="E126" s="36"/>
      <c r="F126" s="36"/>
    </row>
    <row r="127" spans="5:6" x14ac:dyDescent="0.3">
      <c r="E127" s="36"/>
      <c r="F127" s="36"/>
    </row>
    <row r="128" spans="5:6" x14ac:dyDescent="0.3">
      <c r="E128" s="36"/>
      <c r="F128" s="36"/>
    </row>
    <row r="129" spans="5:6" x14ac:dyDescent="0.3">
      <c r="E129" s="36"/>
      <c r="F129" s="36"/>
    </row>
    <row r="130" spans="5:6" x14ac:dyDescent="0.3">
      <c r="E130" s="36"/>
      <c r="F130" s="36"/>
    </row>
    <row r="131" spans="5:6" x14ac:dyDescent="0.3">
      <c r="E131" s="36"/>
      <c r="F131" s="36"/>
    </row>
    <row r="132" spans="5:6" x14ac:dyDescent="0.3">
      <c r="E132" s="36"/>
      <c r="F132" s="36"/>
    </row>
    <row r="133" spans="5:6" x14ac:dyDescent="0.3">
      <c r="E133" s="36"/>
      <c r="F133" s="36"/>
    </row>
    <row r="134" spans="5:6" x14ac:dyDescent="0.3">
      <c r="E134" s="36"/>
      <c r="F134" s="36"/>
    </row>
    <row r="135" spans="5:6" x14ac:dyDescent="0.3">
      <c r="E135" s="36"/>
      <c r="F135" s="36"/>
    </row>
    <row r="136" spans="5:6" x14ac:dyDescent="0.3">
      <c r="E136" s="36"/>
      <c r="F136" s="36"/>
    </row>
    <row r="137" spans="5:6" x14ac:dyDescent="0.3">
      <c r="E137" s="36"/>
      <c r="F137" s="36"/>
    </row>
    <row r="138" spans="5:6" x14ac:dyDescent="0.3">
      <c r="E138" s="36"/>
      <c r="F138" s="36"/>
    </row>
    <row r="139" spans="5:6" x14ac:dyDescent="0.3">
      <c r="E139" s="36"/>
      <c r="F139" s="36"/>
    </row>
    <row r="140" spans="5:6" x14ac:dyDescent="0.3">
      <c r="E140" s="36"/>
      <c r="F140" s="36"/>
    </row>
    <row r="141" spans="5:6" x14ac:dyDescent="0.3">
      <c r="E141" s="36"/>
      <c r="F141" s="36"/>
    </row>
    <row r="142" spans="5:6" x14ac:dyDescent="0.3">
      <c r="E142" s="36"/>
      <c r="F142" s="36"/>
    </row>
    <row r="143" spans="5:6" x14ac:dyDescent="0.3">
      <c r="E143" s="36"/>
      <c r="F143" s="36"/>
    </row>
    <row r="144" spans="5:6" x14ac:dyDescent="0.3">
      <c r="E144" s="36"/>
      <c r="F144" s="36"/>
    </row>
    <row r="145" spans="5:6" x14ac:dyDescent="0.3">
      <c r="E145" s="36"/>
      <c r="F145" s="36"/>
    </row>
    <row r="146" spans="5:6" x14ac:dyDescent="0.3">
      <c r="E146" s="36"/>
      <c r="F146" s="36"/>
    </row>
    <row r="147" spans="5:6" x14ac:dyDescent="0.3">
      <c r="E147" s="36"/>
      <c r="F147" s="36"/>
    </row>
    <row r="148" spans="5:6" x14ac:dyDescent="0.3">
      <c r="E148" s="36"/>
      <c r="F148" s="36"/>
    </row>
    <row r="149" spans="5:6" x14ac:dyDescent="0.3">
      <c r="E149" s="36"/>
      <c r="F149" s="36"/>
    </row>
    <row r="150" spans="5:6" x14ac:dyDescent="0.3">
      <c r="E150" s="36"/>
      <c r="F150" s="36"/>
    </row>
    <row r="151" spans="5:6" x14ac:dyDescent="0.3">
      <c r="E151" s="36"/>
      <c r="F151" s="36"/>
    </row>
    <row r="152" spans="5:6" x14ac:dyDescent="0.3">
      <c r="E152" s="36"/>
      <c r="F152" s="36"/>
    </row>
    <row r="153" spans="5:6" x14ac:dyDescent="0.3">
      <c r="E153" s="36"/>
      <c r="F153" s="36"/>
    </row>
    <row r="154" spans="5:6" x14ac:dyDescent="0.3">
      <c r="E154" s="36"/>
      <c r="F154" s="36"/>
    </row>
    <row r="155" spans="5:6" x14ac:dyDescent="0.3">
      <c r="E155" s="36"/>
      <c r="F155" s="36"/>
    </row>
    <row r="156" spans="5:6" x14ac:dyDescent="0.3">
      <c r="E156" s="36"/>
      <c r="F156" s="36"/>
    </row>
    <row r="157" spans="5:6" x14ac:dyDescent="0.3">
      <c r="E157" s="36"/>
      <c r="F157" s="36"/>
    </row>
    <row r="158" spans="5:6" x14ac:dyDescent="0.3">
      <c r="E158" s="36"/>
      <c r="F158" s="36"/>
    </row>
    <row r="159" spans="5:6" x14ac:dyDescent="0.3">
      <c r="E159" s="36"/>
      <c r="F159" s="36"/>
    </row>
    <row r="160" spans="5:6" x14ac:dyDescent="0.3">
      <c r="E160" s="36"/>
      <c r="F160" s="36"/>
    </row>
    <row r="161" spans="5:6" x14ac:dyDescent="0.3">
      <c r="E161" s="36"/>
      <c r="F161" s="36"/>
    </row>
    <row r="162" spans="5:6" x14ac:dyDescent="0.3">
      <c r="E162" s="36"/>
      <c r="F162" s="36"/>
    </row>
    <row r="163" spans="5:6" x14ac:dyDescent="0.3">
      <c r="E163" s="36"/>
      <c r="F163" s="36"/>
    </row>
    <row r="164" spans="5:6" x14ac:dyDescent="0.3">
      <c r="E164" s="36"/>
      <c r="F164" s="36"/>
    </row>
    <row r="165" spans="5:6" x14ac:dyDescent="0.3">
      <c r="E165" s="36"/>
      <c r="F165" s="36"/>
    </row>
    <row r="166" spans="5:6" x14ac:dyDescent="0.3">
      <c r="E166" s="36"/>
      <c r="F166" s="36"/>
    </row>
    <row r="167" spans="5:6" x14ac:dyDescent="0.3">
      <c r="E167" s="36"/>
      <c r="F167" s="36"/>
    </row>
    <row r="168" spans="5:6" x14ac:dyDescent="0.3">
      <c r="E168" s="36"/>
      <c r="F168" s="36"/>
    </row>
    <row r="169" spans="5:6" x14ac:dyDescent="0.3">
      <c r="E169" s="36"/>
      <c r="F169" s="36"/>
    </row>
    <row r="170" spans="5:6" x14ac:dyDescent="0.3">
      <c r="E170" s="36"/>
      <c r="F170" s="36"/>
    </row>
    <row r="171" spans="5:6" x14ac:dyDescent="0.3">
      <c r="E171" s="36"/>
      <c r="F171" s="36"/>
    </row>
    <row r="172" spans="5:6" x14ac:dyDescent="0.3">
      <c r="E172" s="36"/>
      <c r="F172" s="36"/>
    </row>
    <row r="173" spans="5:6" x14ac:dyDescent="0.3">
      <c r="E173" s="36"/>
      <c r="F173" s="36"/>
    </row>
    <row r="174" spans="5:6" x14ac:dyDescent="0.3">
      <c r="E174" s="36"/>
      <c r="F174" s="36"/>
    </row>
    <row r="175" spans="5:6" x14ac:dyDescent="0.3">
      <c r="E175" s="36"/>
      <c r="F175" s="36"/>
    </row>
    <row r="176" spans="5:6" x14ac:dyDescent="0.3">
      <c r="E176" s="36"/>
      <c r="F176" s="36"/>
    </row>
    <row r="177" spans="5:6" x14ac:dyDescent="0.3">
      <c r="E177" s="36"/>
      <c r="F177" s="36"/>
    </row>
  </sheetData>
  <pageMargins left="0.7" right="0.7" top="0.75" bottom="0.75" header="0.3" footer="0.3"/>
  <pageSetup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5" sqref="A15"/>
    </sheetView>
  </sheetViews>
  <sheetFormatPr defaultRowHeight="14.4" x14ac:dyDescent="0.3"/>
  <cols>
    <col min="1" max="1" width="13.33203125" bestFit="1" customWidth="1"/>
    <col min="2" max="2" width="10.21875" bestFit="1" customWidth="1"/>
    <col min="3" max="3" width="9.88671875" bestFit="1" customWidth="1"/>
  </cols>
  <sheetData>
    <row r="1" spans="1:3" s="33" customFormat="1" ht="28.8" x14ac:dyDescent="0.3">
      <c r="A1" s="33" t="s">
        <v>50</v>
      </c>
      <c r="B1" s="33" t="s">
        <v>60</v>
      </c>
      <c r="C1" s="33" t="s">
        <v>61</v>
      </c>
    </row>
    <row r="2" spans="1:3" s="33" customFormat="1" x14ac:dyDescent="0.3">
      <c r="A2" s="40" t="s">
        <v>62</v>
      </c>
      <c r="B2" s="42">
        <v>190</v>
      </c>
      <c r="C2" s="42">
        <v>231</v>
      </c>
    </row>
    <row r="3" spans="1:3" x14ac:dyDescent="0.3">
      <c r="A3" s="41" t="s">
        <v>51</v>
      </c>
      <c r="B3" s="43">
        <v>165</v>
      </c>
      <c r="C3" s="43">
        <v>232</v>
      </c>
    </row>
    <row r="4" spans="1:3" x14ac:dyDescent="0.3">
      <c r="A4" s="41" t="s">
        <v>52</v>
      </c>
      <c r="B4" s="43">
        <v>149</v>
      </c>
      <c r="C4" s="43">
        <v>234</v>
      </c>
    </row>
    <row r="5" spans="1:3" x14ac:dyDescent="0.3">
      <c r="A5" s="41" t="s">
        <v>53</v>
      </c>
      <c r="B5" s="43">
        <v>164</v>
      </c>
      <c r="C5" s="43">
        <v>231</v>
      </c>
    </row>
    <row r="6" spans="1:3" x14ac:dyDescent="0.3">
      <c r="A6" s="41" t="s">
        <v>63</v>
      </c>
      <c r="B6" s="43">
        <v>197</v>
      </c>
      <c r="C6" s="43">
        <v>233</v>
      </c>
    </row>
    <row r="7" spans="1:3" x14ac:dyDescent="0.3">
      <c r="A7" s="41" t="s">
        <v>54</v>
      </c>
      <c r="B7" s="43">
        <v>150</v>
      </c>
      <c r="C7" s="43">
        <v>231</v>
      </c>
    </row>
    <row r="8" spans="1:3" x14ac:dyDescent="0.3">
      <c r="A8" s="41" t="s">
        <v>55</v>
      </c>
      <c r="B8" s="43">
        <v>161</v>
      </c>
      <c r="C8" s="43">
        <v>232</v>
      </c>
    </row>
    <row r="9" spans="1:3" x14ac:dyDescent="0.3">
      <c r="A9" s="41" t="s">
        <v>56</v>
      </c>
      <c r="B9" s="43">
        <v>163</v>
      </c>
      <c r="C9" s="43">
        <v>232</v>
      </c>
    </row>
    <row r="10" spans="1:3" x14ac:dyDescent="0.3">
      <c r="A10" s="41" t="s">
        <v>64</v>
      </c>
      <c r="B10" s="43">
        <v>190</v>
      </c>
      <c r="C10" s="43">
        <v>233</v>
      </c>
    </row>
    <row r="11" spans="1:3" x14ac:dyDescent="0.3">
      <c r="A11" s="41" t="s">
        <v>59</v>
      </c>
      <c r="B11" s="43">
        <v>155</v>
      </c>
      <c r="C11" s="43">
        <v>234</v>
      </c>
    </row>
    <row r="12" spans="1:3" x14ac:dyDescent="0.3">
      <c r="A12" s="41" t="s">
        <v>58</v>
      </c>
      <c r="B12" s="43">
        <v>148</v>
      </c>
      <c r="C12" s="43">
        <v>232</v>
      </c>
    </row>
    <row r="13" spans="1:3" x14ac:dyDescent="0.3">
      <c r="A13" s="41" t="s">
        <v>57</v>
      </c>
      <c r="B13" s="43">
        <v>162</v>
      </c>
      <c r="C13" s="43">
        <v>233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2" sqref="G2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 t="s">
        <v>48</v>
      </c>
      <c r="G1" s="39">
        <v>42464</v>
      </c>
      <c r="H1" s="1"/>
    </row>
    <row r="2" spans="1:9" ht="16.2" thickBot="1" x14ac:dyDescent="0.35">
      <c r="A2" s="1" t="s">
        <v>2</v>
      </c>
      <c r="B2" s="1"/>
      <c r="C2" s="30"/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/>
      <c r="E5" s="8">
        <f>+D5</f>
        <v>0</v>
      </c>
      <c r="F5" s="9" t="e">
        <f>+E5/$C$2</f>
        <v>#DIV/0!</v>
      </c>
      <c r="G5" s="38"/>
      <c r="H5" s="1"/>
    </row>
    <row r="6" spans="1:9" ht="15.6" x14ac:dyDescent="0.3">
      <c r="A6" s="1"/>
      <c r="B6" s="1"/>
      <c r="C6" s="11" t="s">
        <v>10</v>
      </c>
      <c r="D6" s="31"/>
      <c r="E6" s="12">
        <f>+D6-D5</f>
        <v>0</v>
      </c>
      <c r="F6" s="9" t="e">
        <f t="shared" ref="F6:F12" si="0">+E6/$C$2</f>
        <v>#DIV/0!</v>
      </c>
      <c r="G6" s="13"/>
      <c r="H6" s="14" t="s">
        <v>11</v>
      </c>
      <c r="I6" s="15" t="e">
        <f>+F6-G6</f>
        <v>#DIV/0!</v>
      </c>
    </row>
    <row r="7" spans="1:9" ht="15.6" x14ac:dyDescent="0.3">
      <c r="A7" s="1"/>
      <c r="B7" s="1"/>
      <c r="C7" s="11" t="s">
        <v>12</v>
      </c>
      <c r="D7" s="31"/>
      <c r="E7" s="12">
        <f t="shared" ref="E7:E12" si="1">+D7-D6</f>
        <v>0</v>
      </c>
      <c r="F7" s="9" t="e">
        <f t="shared" si="0"/>
        <v>#DIV/0!</v>
      </c>
      <c r="G7" s="13"/>
      <c r="H7" s="14"/>
      <c r="I7" s="15" t="e">
        <f t="shared" ref="I7:I12" si="2">+F7-G7</f>
        <v>#DIV/0!</v>
      </c>
    </row>
    <row r="8" spans="1:9" ht="15.6" x14ac:dyDescent="0.3">
      <c r="A8" s="1"/>
      <c r="B8" s="1"/>
      <c r="C8" s="11" t="s">
        <v>13</v>
      </c>
      <c r="D8" s="31"/>
      <c r="E8" s="12">
        <f t="shared" si="1"/>
        <v>0</v>
      </c>
      <c r="F8" s="9" t="e">
        <f t="shared" si="0"/>
        <v>#DIV/0!</v>
      </c>
      <c r="G8" s="13"/>
      <c r="H8" s="14"/>
      <c r="I8" s="15" t="e">
        <f t="shared" si="2"/>
        <v>#DIV/0!</v>
      </c>
    </row>
    <row r="9" spans="1:9" ht="15.6" x14ac:dyDescent="0.3">
      <c r="A9" s="1"/>
      <c r="B9" s="1"/>
      <c r="C9" s="11" t="s">
        <v>14</v>
      </c>
      <c r="D9" s="31"/>
      <c r="E9" s="12">
        <f t="shared" si="1"/>
        <v>0</v>
      </c>
      <c r="F9" s="9" t="e">
        <f t="shared" si="0"/>
        <v>#DIV/0!</v>
      </c>
      <c r="G9" s="13"/>
      <c r="H9" s="14" t="s">
        <v>15</v>
      </c>
      <c r="I9" s="15" t="e">
        <f t="shared" si="2"/>
        <v>#DIV/0!</v>
      </c>
    </row>
    <row r="10" spans="1:9" ht="15.6" x14ac:dyDescent="0.3">
      <c r="A10" s="1"/>
      <c r="B10" s="1"/>
      <c r="C10" s="11" t="s">
        <v>16</v>
      </c>
      <c r="D10" s="31"/>
      <c r="E10" s="12">
        <f t="shared" si="1"/>
        <v>0</v>
      </c>
      <c r="F10" s="9" t="e">
        <f t="shared" si="0"/>
        <v>#DIV/0!</v>
      </c>
      <c r="G10" s="13"/>
      <c r="H10" s="14" t="s">
        <v>17</v>
      </c>
      <c r="I10" s="15" t="e">
        <f t="shared" si="2"/>
        <v>#DIV/0!</v>
      </c>
    </row>
    <row r="11" spans="1:9" ht="15.6" x14ac:dyDescent="0.3">
      <c r="A11" s="1"/>
      <c r="B11" s="1"/>
      <c r="C11" s="11" t="s">
        <v>18</v>
      </c>
      <c r="D11" s="31"/>
      <c r="E11" s="12">
        <f t="shared" si="1"/>
        <v>0</v>
      </c>
      <c r="F11" s="9" t="e">
        <f t="shared" si="0"/>
        <v>#DIV/0!</v>
      </c>
      <c r="G11" s="13"/>
      <c r="H11" s="1"/>
      <c r="I11" s="15" t="e">
        <f t="shared" si="2"/>
        <v>#DIV/0!</v>
      </c>
    </row>
    <row r="12" spans="1:9" ht="16.2" thickBot="1" x14ac:dyDescent="0.35">
      <c r="A12" s="1"/>
      <c r="B12" s="1"/>
      <c r="C12" s="16" t="s">
        <v>19</v>
      </c>
      <c r="D12" s="32"/>
      <c r="E12" s="17">
        <f t="shared" si="1"/>
        <v>0</v>
      </c>
      <c r="F12" s="9" t="e">
        <f t="shared" si="0"/>
        <v>#DIV/0!</v>
      </c>
      <c r="G12" s="18"/>
      <c r="H12" s="1"/>
      <c r="I12" s="15" t="e">
        <f t="shared" si="2"/>
        <v>#DIV/0!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 t="e">
        <f>SUM(F6:F11)</f>
        <v>#DIV/0!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 t="e">
        <f>F7+F8</f>
        <v>#DIV/0!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 t="e">
        <f>(F6*20)+(F7*30)+(F8*40)+(F9*50)+(F10*70)+(F11*100)</f>
        <v>#DIV/0!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D13" sqref="D13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 t="s">
        <v>48</v>
      </c>
      <c r="G1" s="39">
        <v>42464</v>
      </c>
      <c r="H1" s="1"/>
    </row>
    <row r="2" spans="1:9" ht="16.2" thickBot="1" x14ac:dyDescent="0.35">
      <c r="A2" s="1" t="s">
        <v>2</v>
      </c>
      <c r="B2" s="1"/>
      <c r="C2" s="30">
        <v>48.567999999999998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3.9E-2</v>
      </c>
      <c r="E5" s="8">
        <f>+D5</f>
        <v>3.9E-2</v>
      </c>
      <c r="F5" s="9">
        <f>+E5/$C$2</f>
        <v>8.0299785867237686E-4</v>
      </c>
      <c r="G5" s="38"/>
      <c r="H5" s="1"/>
    </row>
    <row r="6" spans="1:9" ht="15.6" x14ac:dyDescent="0.3">
      <c r="A6" s="1"/>
      <c r="B6" s="1"/>
      <c r="C6" s="11" t="s">
        <v>10</v>
      </c>
      <c r="D6" s="31">
        <v>1.0880000000000001</v>
      </c>
      <c r="E6" s="12">
        <f>+D6-D5</f>
        <v>1.0490000000000002</v>
      </c>
      <c r="F6" s="9">
        <f t="shared" ref="F6:F12" si="0">+E6/$C$2</f>
        <v>2.159858342941855E-2</v>
      </c>
      <c r="G6" s="13"/>
      <c r="H6" s="14" t="s">
        <v>11</v>
      </c>
      <c r="I6" s="15">
        <f>+F6-G6</f>
        <v>2.159858342941855E-2</v>
      </c>
    </row>
    <row r="7" spans="1:9" ht="15.6" x14ac:dyDescent="0.3">
      <c r="A7" s="1"/>
      <c r="B7" s="1"/>
      <c r="C7" s="11" t="s">
        <v>12</v>
      </c>
      <c r="D7" s="31">
        <v>27.634</v>
      </c>
      <c r="E7" s="12">
        <f t="shared" ref="E7:E12" si="1">+D7-D6</f>
        <v>26.545999999999999</v>
      </c>
      <c r="F7" s="9">
        <f t="shared" si="0"/>
        <v>0.54657387580299788</v>
      </c>
      <c r="G7" s="13"/>
      <c r="H7" s="14"/>
      <c r="I7" s="15">
        <f t="shared" ref="I7:I12" si="2">+F7-G7</f>
        <v>0.54657387580299788</v>
      </c>
    </row>
    <row r="8" spans="1:9" ht="15.6" x14ac:dyDescent="0.3">
      <c r="A8" s="1"/>
      <c r="B8" s="1"/>
      <c r="C8" s="11" t="s">
        <v>13</v>
      </c>
      <c r="D8" s="31">
        <v>46.186</v>
      </c>
      <c r="E8" s="12">
        <f t="shared" si="1"/>
        <v>18.552</v>
      </c>
      <c r="F8" s="9">
        <f t="shared" si="0"/>
        <v>0.3819799044638445</v>
      </c>
      <c r="G8" s="13"/>
      <c r="H8" s="14"/>
      <c r="I8" s="15">
        <f t="shared" si="2"/>
        <v>0.3819799044638445</v>
      </c>
    </row>
    <row r="9" spans="1:9" ht="15.6" x14ac:dyDescent="0.3">
      <c r="A9" s="1"/>
      <c r="B9" s="1"/>
      <c r="C9" s="11" t="s">
        <v>14</v>
      </c>
      <c r="D9" s="31">
        <v>48.052</v>
      </c>
      <c r="E9" s="12">
        <f t="shared" si="1"/>
        <v>1.8659999999999997</v>
      </c>
      <c r="F9" s="9">
        <f t="shared" si="0"/>
        <v>3.8420359084170644E-2</v>
      </c>
      <c r="G9" s="13"/>
      <c r="H9" s="14" t="s">
        <v>15</v>
      </c>
      <c r="I9" s="15">
        <f t="shared" si="2"/>
        <v>3.8420359084170644E-2</v>
      </c>
    </row>
    <row r="10" spans="1:9" ht="15.6" x14ac:dyDescent="0.3">
      <c r="A10" s="1"/>
      <c r="B10" s="1"/>
      <c r="C10" s="11" t="s">
        <v>16</v>
      </c>
      <c r="D10" s="31">
        <v>48.420999999999999</v>
      </c>
      <c r="E10" s="12">
        <f t="shared" si="1"/>
        <v>0.36899999999999977</v>
      </c>
      <c r="F10" s="9">
        <f t="shared" si="0"/>
        <v>7.5975951243617149E-3</v>
      </c>
      <c r="G10" s="13"/>
      <c r="H10" s="14" t="s">
        <v>17</v>
      </c>
      <c r="I10" s="15">
        <f t="shared" si="2"/>
        <v>7.5975951243617149E-3</v>
      </c>
    </row>
    <row r="11" spans="1:9" ht="15.6" x14ac:dyDescent="0.3">
      <c r="A11" s="1"/>
      <c r="B11" s="1"/>
      <c r="C11" s="11" t="s">
        <v>18</v>
      </c>
      <c r="D11" s="31">
        <v>48.430999999999997</v>
      </c>
      <c r="E11" s="12">
        <f t="shared" si="1"/>
        <v>9.9999999999980105E-3</v>
      </c>
      <c r="F11" s="9">
        <f t="shared" si="0"/>
        <v>2.0589688683903004E-4</v>
      </c>
      <c r="G11" s="13"/>
      <c r="H11" s="1"/>
      <c r="I11" s="15">
        <f t="shared" si="2"/>
        <v>2.0589688683903004E-4</v>
      </c>
    </row>
    <row r="12" spans="1:9" ht="16.2" thickBot="1" x14ac:dyDescent="0.35">
      <c r="A12" s="1"/>
      <c r="B12" s="1"/>
      <c r="C12" s="16" t="s">
        <v>19</v>
      </c>
      <c r="D12" s="32">
        <v>48.442</v>
      </c>
      <c r="E12" s="17">
        <f t="shared" si="1"/>
        <v>1.1000000000002785E-2</v>
      </c>
      <c r="F12" s="9">
        <f t="shared" si="0"/>
        <v>2.2648657552303545E-4</v>
      </c>
      <c r="G12" s="18"/>
      <c r="H12" s="1"/>
      <c r="I12" s="15">
        <f t="shared" si="2"/>
        <v>2.2648657552303545E-4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0.99637621479163241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0.92855378026684243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34.581823422829842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3" sqref="D13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 t="s">
        <v>48</v>
      </c>
      <c r="G1" s="39">
        <v>42464</v>
      </c>
      <c r="H1" s="1"/>
    </row>
    <row r="2" spans="1:9" ht="16.2" thickBot="1" x14ac:dyDescent="0.35">
      <c r="A2" s="1" t="s">
        <v>2</v>
      </c>
      <c r="B2" s="1"/>
      <c r="C2" s="30">
        <v>52.843000000000004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0</v>
      </c>
      <c r="E5" s="8">
        <f>+D5</f>
        <v>0</v>
      </c>
      <c r="F5" s="9">
        <f>+E5/$C$2</f>
        <v>0</v>
      </c>
      <c r="G5" s="38"/>
      <c r="H5" s="1"/>
    </row>
    <row r="6" spans="1:9" ht="15.6" x14ac:dyDescent="0.3">
      <c r="A6" s="1"/>
      <c r="B6" s="1"/>
      <c r="C6" s="11" t="s">
        <v>10</v>
      </c>
      <c r="D6" s="31">
        <v>1.536</v>
      </c>
      <c r="E6" s="12">
        <f>+D6-D5</f>
        <v>1.536</v>
      </c>
      <c r="F6" s="9">
        <f t="shared" ref="F6:F12" si="0">+E6/$C$2</f>
        <v>2.9067236909335201E-2</v>
      </c>
      <c r="G6" s="13"/>
      <c r="H6" s="14" t="s">
        <v>11</v>
      </c>
      <c r="I6" s="15">
        <f>+F6-G6</f>
        <v>2.9067236909335201E-2</v>
      </c>
    </row>
    <row r="7" spans="1:9" ht="15.6" x14ac:dyDescent="0.3">
      <c r="A7" s="1"/>
      <c r="B7" s="1"/>
      <c r="C7" s="11" t="s">
        <v>12</v>
      </c>
      <c r="D7" s="31">
        <v>31.599</v>
      </c>
      <c r="E7" s="12">
        <f t="shared" ref="E7:E12" si="1">+D7-D6</f>
        <v>30.062999999999999</v>
      </c>
      <c r="F7" s="9">
        <f t="shared" si="0"/>
        <v>0.56891168177431251</v>
      </c>
      <c r="G7" s="13"/>
      <c r="H7" s="14"/>
      <c r="I7" s="15">
        <f t="shared" ref="I7:I12" si="2">+F7-G7</f>
        <v>0.56891168177431251</v>
      </c>
    </row>
    <row r="8" spans="1:9" ht="15.6" x14ac:dyDescent="0.3">
      <c r="A8" s="1"/>
      <c r="B8" s="1"/>
      <c r="C8" s="11" t="s">
        <v>13</v>
      </c>
      <c r="D8" s="31">
        <v>51.496000000000002</v>
      </c>
      <c r="E8" s="12">
        <f t="shared" si="1"/>
        <v>19.897000000000002</v>
      </c>
      <c r="F8" s="9">
        <f t="shared" si="0"/>
        <v>0.37653047707359538</v>
      </c>
      <c r="G8" s="13"/>
      <c r="H8" s="14"/>
      <c r="I8" s="15">
        <f t="shared" si="2"/>
        <v>0.37653047707359538</v>
      </c>
    </row>
    <row r="9" spans="1:9" ht="15.6" x14ac:dyDescent="0.3">
      <c r="A9" s="1"/>
      <c r="B9" s="1"/>
      <c r="C9" s="11" t="s">
        <v>14</v>
      </c>
      <c r="D9" s="31">
        <v>52.575000000000003</v>
      </c>
      <c r="E9" s="12">
        <f t="shared" si="1"/>
        <v>1.0790000000000006</v>
      </c>
      <c r="F9" s="9">
        <f t="shared" si="0"/>
        <v>2.0418976969513475E-2</v>
      </c>
      <c r="G9" s="13"/>
      <c r="H9" s="14" t="s">
        <v>15</v>
      </c>
      <c r="I9" s="15">
        <f t="shared" si="2"/>
        <v>2.0418976969513475E-2</v>
      </c>
    </row>
    <row r="10" spans="1:9" ht="15.6" x14ac:dyDescent="0.3">
      <c r="A10" s="1"/>
      <c r="B10" s="1"/>
      <c r="C10" s="11" t="s">
        <v>16</v>
      </c>
      <c r="D10" s="31">
        <v>52.694000000000003</v>
      </c>
      <c r="E10" s="12">
        <f t="shared" si="1"/>
        <v>0.11899999999999977</v>
      </c>
      <c r="F10" s="9">
        <f t="shared" si="0"/>
        <v>2.2519539011789597E-3</v>
      </c>
      <c r="G10" s="13"/>
      <c r="H10" s="14" t="s">
        <v>17</v>
      </c>
      <c r="I10" s="15">
        <f t="shared" si="2"/>
        <v>2.2519539011789597E-3</v>
      </c>
    </row>
    <row r="11" spans="1:9" ht="15.6" x14ac:dyDescent="0.3">
      <c r="A11" s="1"/>
      <c r="B11" s="1"/>
      <c r="C11" s="11" t="s">
        <v>18</v>
      </c>
      <c r="D11" s="31">
        <v>52.703000000000003</v>
      </c>
      <c r="E11" s="12">
        <f t="shared" si="1"/>
        <v>9.0000000000003411E-3</v>
      </c>
      <c r="F11" s="9">
        <f t="shared" si="0"/>
        <v>1.7031584126564239E-4</v>
      </c>
      <c r="G11" s="13"/>
      <c r="H11" s="1"/>
      <c r="I11" s="15">
        <f t="shared" si="2"/>
        <v>1.7031584126564239E-4</v>
      </c>
    </row>
    <row r="12" spans="1:9" ht="16.2" thickBot="1" x14ac:dyDescent="0.35">
      <c r="A12" s="1"/>
      <c r="B12" s="1"/>
      <c r="C12" s="16" t="s">
        <v>19</v>
      </c>
      <c r="D12" s="32">
        <v>52.706000000000003</v>
      </c>
      <c r="E12" s="17">
        <f t="shared" si="1"/>
        <v>3.0000000000001137E-3</v>
      </c>
      <c r="F12" s="9">
        <f t="shared" si="0"/>
        <v>5.6771947088547462E-5</v>
      </c>
      <c r="G12" s="18"/>
      <c r="H12" s="1"/>
      <c r="I12" s="15">
        <f t="shared" si="2"/>
        <v>5.6771947088547462E-5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0.99735064246920102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0.94544215884790783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33.905531480044658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3" sqref="D13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 t="s">
        <v>48</v>
      </c>
      <c r="G1" s="39">
        <v>42461</v>
      </c>
      <c r="H1" s="1"/>
    </row>
    <row r="2" spans="1:9" ht="16.2" thickBot="1" x14ac:dyDescent="0.35">
      <c r="A2" s="1" t="s">
        <v>2</v>
      </c>
      <c r="B2" s="1"/>
      <c r="C2" s="30">
        <v>50.030999999999999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0.30499999999999999</v>
      </c>
      <c r="E5" s="8">
        <f>+D5</f>
        <v>0.30499999999999999</v>
      </c>
      <c r="F5" s="9">
        <f>+E5/$C$2</f>
        <v>6.0962203433871003E-3</v>
      </c>
      <c r="G5" s="38"/>
      <c r="H5" s="1"/>
    </row>
    <row r="6" spans="1:9" ht="15.6" x14ac:dyDescent="0.3">
      <c r="A6" s="1"/>
      <c r="B6" s="1"/>
      <c r="C6" s="11" t="s">
        <v>10</v>
      </c>
      <c r="D6" s="31">
        <v>1.5940000000000001</v>
      </c>
      <c r="E6" s="12">
        <f>+D6-D5</f>
        <v>1.2890000000000001</v>
      </c>
      <c r="F6" s="9">
        <f t="shared" ref="F6:F12" si="0">+E6/$C$2</f>
        <v>2.5764026303691713E-2</v>
      </c>
      <c r="G6" s="13"/>
      <c r="H6" s="14" t="s">
        <v>11</v>
      </c>
      <c r="I6" s="15">
        <f>+F6-G6</f>
        <v>2.5764026303691713E-2</v>
      </c>
    </row>
    <row r="7" spans="1:9" ht="15.6" x14ac:dyDescent="0.3">
      <c r="A7" s="1"/>
      <c r="B7" s="1"/>
      <c r="C7" s="11" t="s">
        <v>12</v>
      </c>
      <c r="D7" s="31">
        <v>30.641999999999999</v>
      </c>
      <c r="E7" s="12">
        <f t="shared" ref="E7:E12" si="1">+D7-D6</f>
        <v>29.047999999999998</v>
      </c>
      <c r="F7" s="9">
        <f t="shared" si="0"/>
        <v>0.58060002798265076</v>
      </c>
      <c r="G7" s="13"/>
      <c r="H7" s="14"/>
      <c r="I7" s="15">
        <f t="shared" ref="I7:I12" si="2">+F7-G7</f>
        <v>0.58060002798265076</v>
      </c>
    </row>
    <row r="8" spans="1:9" ht="15.6" x14ac:dyDescent="0.3">
      <c r="A8" s="1"/>
      <c r="B8" s="1"/>
      <c r="C8" s="11" t="s">
        <v>13</v>
      </c>
      <c r="D8" s="31">
        <v>48.75</v>
      </c>
      <c r="E8" s="12">
        <f t="shared" si="1"/>
        <v>18.108000000000001</v>
      </c>
      <c r="F8" s="9">
        <f t="shared" si="0"/>
        <v>0.36193559992804464</v>
      </c>
      <c r="G8" s="13"/>
      <c r="H8" s="14"/>
      <c r="I8" s="15">
        <f t="shared" si="2"/>
        <v>0.36193559992804464</v>
      </c>
    </row>
    <row r="9" spans="1:9" ht="15.6" x14ac:dyDescent="0.3">
      <c r="A9" s="1"/>
      <c r="B9" s="1"/>
      <c r="C9" s="11" t="s">
        <v>14</v>
      </c>
      <c r="D9" s="31">
        <v>49.692999999999998</v>
      </c>
      <c r="E9" s="12">
        <f t="shared" si="1"/>
        <v>0.94299999999999784</v>
      </c>
      <c r="F9" s="9">
        <f t="shared" si="0"/>
        <v>1.8848314045291876E-2</v>
      </c>
      <c r="G9" s="13"/>
      <c r="H9" s="14" t="s">
        <v>15</v>
      </c>
      <c r="I9" s="15">
        <f t="shared" si="2"/>
        <v>1.8848314045291876E-2</v>
      </c>
    </row>
    <row r="10" spans="1:9" ht="15.6" x14ac:dyDescent="0.3">
      <c r="A10" s="1"/>
      <c r="B10" s="1"/>
      <c r="C10" s="11" t="s">
        <v>16</v>
      </c>
      <c r="D10" s="31">
        <v>49.866999999999997</v>
      </c>
      <c r="E10" s="12">
        <f t="shared" si="1"/>
        <v>0.17399999999999949</v>
      </c>
      <c r="F10" s="9">
        <f t="shared" si="0"/>
        <v>3.4778437368831222E-3</v>
      </c>
      <c r="G10" s="13"/>
      <c r="H10" s="14" t="s">
        <v>17</v>
      </c>
      <c r="I10" s="15">
        <f t="shared" si="2"/>
        <v>3.4778437368831222E-3</v>
      </c>
    </row>
    <row r="11" spans="1:9" ht="15.6" x14ac:dyDescent="0.3">
      <c r="A11" s="1"/>
      <c r="B11" s="1"/>
      <c r="C11" s="11" t="s">
        <v>18</v>
      </c>
      <c r="D11" s="31">
        <v>49.895000000000003</v>
      </c>
      <c r="E11" s="12">
        <f t="shared" si="1"/>
        <v>2.8000000000005798E-2</v>
      </c>
      <c r="F11" s="9">
        <f t="shared" si="0"/>
        <v>5.596530151307349E-4</v>
      </c>
      <c r="G11" s="13"/>
      <c r="H11" s="1"/>
      <c r="I11" s="15">
        <f t="shared" si="2"/>
        <v>5.596530151307349E-4</v>
      </c>
    </row>
    <row r="12" spans="1:9" ht="16.2" thickBot="1" x14ac:dyDescent="0.35">
      <c r="A12" s="1"/>
      <c r="B12" s="1"/>
      <c r="C12" s="16" t="s">
        <v>19</v>
      </c>
      <c r="D12" s="32">
        <v>49.912999999999997</v>
      </c>
      <c r="E12" s="17">
        <f t="shared" si="1"/>
        <v>1.7999999999993577E-2</v>
      </c>
      <c r="F12" s="9">
        <f t="shared" si="0"/>
        <v>3.5977693829812672E-4</v>
      </c>
      <c r="G12" s="18"/>
      <c r="H12" s="1"/>
      <c r="I12" s="15">
        <f t="shared" si="2"/>
        <v>3.5977693829812672E-4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0.9911854650116928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0.94253562791069534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33.652535428034639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6" sqref="C26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 t="s">
        <v>48</v>
      </c>
      <c r="G1" s="39">
        <v>42461</v>
      </c>
      <c r="H1" s="1"/>
    </row>
    <row r="2" spans="1:9" ht="16.2" thickBot="1" x14ac:dyDescent="0.35">
      <c r="A2" s="1" t="s">
        <v>2</v>
      </c>
      <c r="B2" s="1"/>
      <c r="C2" s="30">
        <v>55.741999999999997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4.2000000000000003E-2</v>
      </c>
      <c r="E5" s="8">
        <f>+D5</f>
        <v>4.2000000000000003E-2</v>
      </c>
      <c r="F5" s="9">
        <f>+E5/$C$2</f>
        <v>7.5347135014890035E-4</v>
      </c>
      <c r="G5" s="38"/>
      <c r="H5" s="1"/>
    </row>
    <row r="6" spans="1:9" ht="15.6" x14ac:dyDescent="0.3">
      <c r="A6" s="1"/>
      <c r="B6" s="1"/>
      <c r="C6" s="11" t="s">
        <v>10</v>
      </c>
      <c r="D6" s="31">
        <v>1.171</v>
      </c>
      <c r="E6" s="12">
        <f>+D6-D5</f>
        <v>1.129</v>
      </c>
      <c r="F6" s="9">
        <f t="shared" ref="F6:F12" si="0">+E6/$C$2</f>
        <v>2.0254027483764488E-2</v>
      </c>
      <c r="G6" s="13"/>
      <c r="H6" s="14" t="s">
        <v>11</v>
      </c>
      <c r="I6" s="15">
        <f>+F6-G6</f>
        <v>2.0254027483764488E-2</v>
      </c>
    </row>
    <row r="7" spans="1:9" ht="15.6" x14ac:dyDescent="0.3">
      <c r="A7" s="1"/>
      <c r="B7" s="1"/>
      <c r="C7" s="11" t="s">
        <v>12</v>
      </c>
      <c r="D7" s="31">
        <v>31.047000000000001</v>
      </c>
      <c r="E7" s="12">
        <f t="shared" ref="E7:E12" si="1">+D7-D6</f>
        <v>29.876000000000001</v>
      </c>
      <c r="F7" s="9">
        <f t="shared" si="0"/>
        <v>0.5359692870725844</v>
      </c>
      <c r="G7" s="13"/>
      <c r="H7" s="14"/>
      <c r="I7" s="15">
        <f t="shared" ref="I7:I12" si="2">+F7-G7</f>
        <v>0.5359692870725844</v>
      </c>
    </row>
    <row r="8" spans="1:9" ht="15.6" x14ac:dyDescent="0.3">
      <c r="A8" s="1"/>
      <c r="B8" s="1"/>
      <c r="C8" s="11" t="s">
        <v>13</v>
      </c>
      <c r="D8" s="31">
        <v>51.921999999999997</v>
      </c>
      <c r="E8" s="12">
        <f t="shared" si="1"/>
        <v>20.874999999999996</v>
      </c>
      <c r="F8" s="9">
        <f t="shared" si="0"/>
        <v>0.37449320081805454</v>
      </c>
      <c r="G8" s="13"/>
      <c r="H8" s="14"/>
      <c r="I8" s="15">
        <f t="shared" si="2"/>
        <v>0.37449320081805454</v>
      </c>
    </row>
    <row r="9" spans="1:9" ht="15.6" x14ac:dyDescent="0.3">
      <c r="A9" s="1"/>
      <c r="B9" s="1"/>
      <c r="C9" s="11" t="s">
        <v>14</v>
      </c>
      <c r="D9" s="31">
        <v>53.837000000000003</v>
      </c>
      <c r="E9" s="12">
        <f t="shared" si="1"/>
        <v>1.9150000000000063</v>
      </c>
      <c r="F9" s="9">
        <f t="shared" si="0"/>
        <v>3.4354705607979735E-2</v>
      </c>
      <c r="G9" s="13"/>
      <c r="H9" s="14" t="s">
        <v>15</v>
      </c>
      <c r="I9" s="15">
        <f t="shared" si="2"/>
        <v>3.4354705607979735E-2</v>
      </c>
    </row>
    <row r="10" spans="1:9" ht="15.6" x14ac:dyDescent="0.3">
      <c r="A10" s="1"/>
      <c r="B10" s="1"/>
      <c r="C10" s="11" t="s">
        <v>16</v>
      </c>
      <c r="D10" s="31">
        <v>54.723999999999997</v>
      </c>
      <c r="E10" s="12">
        <f t="shared" si="1"/>
        <v>0.88699999999999335</v>
      </c>
      <c r="F10" s="9">
        <f t="shared" si="0"/>
        <v>1.5912597323382609E-2</v>
      </c>
      <c r="G10" s="13"/>
      <c r="H10" s="14" t="s">
        <v>17</v>
      </c>
      <c r="I10" s="15">
        <f t="shared" si="2"/>
        <v>1.5912597323382609E-2</v>
      </c>
    </row>
    <row r="11" spans="1:9" ht="15.6" x14ac:dyDescent="0.3">
      <c r="A11" s="1"/>
      <c r="B11" s="1"/>
      <c r="C11" s="11" t="s">
        <v>18</v>
      </c>
      <c r="D11" s="31">
        <v>55.094999999999999</v>
      </c>
      <c r="E11" s="12">
        <f t="shared" si="1"/>
        <v>0.37100000000000222</v>
      </c>
      <c r="F11" s="9">
        <f t="shared" si="0"/>
        <v>6.6556635929819925E-3</v>
      </c>
      <c r="G11" s="13"/>
      <c r="H11" s="1"/>
      <c r="I11" s="15">
        <f t="shared" si="2"/>
        <v>6.6556635929819925E-3</v>
      </c>
    </row>
    <row r="12" spans="1:9" ht="16.2" thickBot="1" x14ac:dyDescent="0.35">
      <c r="A12" s="1"/>
      <c r="B12" s="1"/>
      <c r="C12" s="16" t="s">
        <v>19</v>
      </c>
      <c r="D12" s="32">
        <v>55.158999999999999</v>
      </c>
      <c r="E12" s="17">
        <f t="shared" si="1"/>
        <v>6.4000000000000057E-2</v>
      </c>
      <c r="F12" s="9">
        <f t="shared" si="0"/>
        <v>1.1481468192745157E-3</v>
      </c>
      <c r="G12" s="18"/>
      <c r="H12" s="1"/>
      <c r="I12" s="15">
        <f t="shared" si="2"/>
        <v>1.1481468192745157E-3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0.98763948189874773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0.91046248789063888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34.961070646908972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3" sqref="D13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 t="s">
        <v>48</v>
      </c>
      <c r="G1" s="39">
        <v>42461</v>
      </c>
      <c r="H1" s="1"/>
    </row>
    <row r="2" spans="1:9" ht="16.2" thickBot="1" x14ac:dyDescent="0.35">
      <c r="A2" s="1" t="s">
        <v>2</v>
      </c>
      <c r="B2" s="1"/>
      <c r="C2" s="30">
        <v>50.689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0</v>
      </c>
      <c r="E5" s="8">
        <f>+D5</f>
        <v>0</v>
      </c>
      <c r="F5" s="9">
        <f>+E5/$C$2</f>
        <v>0</v>
      </c>
      <c r="G5" s="38"/>
      <c r="H5" s="1"/>
    </row>
    <row r="6" spans="1:9" ht="15.6" x14ac:dyDescent="0.3">
      <c r="A6" s="1"/>
      <c r="B6" s="1"/>
      <c r="C6" s="11" t="s">
        <v>10</v>
      </c>
      <c r="D6" s="31">
        <v>1.3029999999999999</v>
      </c>
      <c r="E6" s="12">
        <f>+D6-D5</f>
        <v>1.3029999999999999</v>
      </c>
      <c r="F6" s="9">
        <f t="shared" ref="F6:F12" si="0">+E6/$C$2</f>
        <v>2.5705774428376963E-2</v>
      </c>
      <c r="G6" s="13"/>
      <c r="H6" s="14" t="s">
        <v>11</v>
      </c>
      <c r="I6" s="15">
        <f>+F6-G6</f>
        <v>2.5705774428376963E-2</v>
      </c>
    </row>
    <row r="7" spans="1:9" ht="15.6" x14ac:dyDescent="0.3">
      <c r="A7" s="1"/>
      <c r="B7" s="1"/>
      <c r="C7" s="11" t="s">
        <v>12</v>
      </c>
      <c r="D7" s="31">
        <v>30.731000000000002</v>
      </c>
      <c r="E7" s="12">
        <f t="shared" ref="E7:E12" si="1">+D7-D6</f>
        <v>29.428000000000001</v>
      </c>
      <c r="F7" s="9">
        <f t="shared" si="0"/>
        <v>0.58055988478762655</v>
      </c>
      <c r="G7" s="13"/>
      <c r="H7" s="14"/>
      <c r="I7" s="15">
        <f t="shared" ref="I7:I12" si="2">+F7-G7</f>
        <v>0.58055988478762655</v>
      </c>
    </row>
    <row r="8" spans="1:9" ht="15.6" x14ac:dyDescent="0.3">
      <c r="A8" s="1"/>
      <c r="B8" s="1"/>
      <c r="C8" s="11" t="s">
        <v>13</v>
      </c>
      <c r="D8" s="31">
        <v>49.731999999999999</v>
      </c>
      <c r="E8" s="12">
        <f t="shared" si="1"/>
        <v>19.000999999999998</v>
      </c>
      <c r="F8" s="9">
        <f t="shared" si="0"/>
        <v>0.37485450492217243</v>
      </c>
      <c r="G8" s="13"/>
      <c r="H8" s="14"/>
      <c r="I8" s="15">
        <f t="shared" si="2"/>
        <v>0.37485450492217243</v>
      </c>
    </row>
    <row r="9" spans="1:9" ht="15.6" x14ac:dyDescent="0.3">
      <c r="A9" s="1"/>
      <c r="B9" s="1"/>
      <c r="C9" s="11" t="s">
        <v>14</v>
      </c>
      <c r="D9" s="31">
        <v>50.475000000000001</v>
      </c>
      <c r="E9" s="12">
        <f t="shared" si="1"/>
        <v>0.7430000000000021</v>
      </c>
      <c r="F9" s="9">
        <f t="shared" si="0"/>
        <v>1.4658012586557283E-2</v>
      </c>
      <c r="G9" s="13"/>
      <c r="H9" s="14" t="s">
        <v>15</v>
      </c>
      <c r="I9" s="15">
        <f t="shared" si="2"/>
        <v>1.4658012586557283E-2</v>
      </c>
    </row>
    <row r="10" spans="1:9" ht="15.6" x14ac:dyDescent="0.3">
      <c r="A10" s="1"/>
      <c r="B10" s="1"/>
      <c r="C10" s="11" t="s">
        <v>16</v>
      </c>
      <c r="D10" s="31">
        <v>50.497999999999998</v>
      </c>
      <c r="E10" s="12">
        <f t="shared" si="1"/>
        <v>2.2999999999996135E-2</v>
      </c>
      <c r="F10" s="9">
        <f t="shared" si="0"/>
        <v>4.5374736136037668E-4</v>
      </c>
      <c r="G10" s="13"/>
      <c r="H10" s="14" t="s">
        <v>17</v>
      </c>
      <c r="I10" s="15">
        <f t="shared" si="2"/>
        <v>4.5374736136037668E-4</v>
      </c>
    </row>
    <row r="11" spans="1:9" ht="15.6" x14ac:dyDescent="0.3">
      <c r="A11" s="1"/>
      <c r="B11" s="1"/>
      <c r="C11" s="11" t="s">
        <v>18</v>
      </c>
      <c r="D11" s="31">
        <v>50.499000000000002</v>
      </c>
      <c r="E11" s="12">
        <f t="shared" si="1"/>
        <v>1.0000000000047748E-3</v>
      </c>
      <c r="F11" s="9">
        <f t="shared" si="0"/>
        <v>1.9728146146200849E-5</v>
      </c>
      <c r="G11" s="13"/>
      <c r="H11" s="1"/>
      <c r="I11" s="15">
        <f t="shared" si="2"/>
        <v>1.9728146146200849E-5</v>
      </c>
    </row>
    <row r="12" spans="1:9" ht="16.2" thickBot="1" x14ac:dyDescent="0.35">
      <c r="A12" s="1"/>
      <c r="B12" s="1"/>
      <c r="C12" s="16" t="s">
        <v>19</v>
      </c>
      <c r="D12" s="32">
        <v>50.499000000000002</v>
      </c>
      <c r="E12" s="17">
        <f t="shared" si="1"/>
        <v>0</v>
      </c>
      <c r="F12" s="9">
        <f t="shared" si="0"/>
        <v>0</v>
      </c>
      <c r="G12" s="18"/>
      <c r="H12" s="1"/>
      <c r="I12" s="15">
        <f t="shared" si="2"/>
        <v>0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0.99625165223223977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0.95541438970979897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33.691727988320942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3" sqref="D13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/>
      <c r="D1" s="3" t="s">
        <v>1</v>
      </c>
      <c r="E1" s="3"/>
      <c r="F1" s="3" t="s">
        <v>48</v>
      </c>
      <c r="G1" s="39">
        <v>42461</v>
      </c>
      <c r="H1" s="1"/>
    </row>
    <row r="2" spans="1:9" ht="16.2" thickBot="1" x14ac:dyDescent="0.35">
      <c r="A2" s="1" t="s">
        <v>2</v>
      </c>
      <c r="B2" s="1"/>
      <c r="C2" s="30">
        <v>59.551000000000002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0.128</v>
      </c>
      <c r="E5" s="8">
        <f>+D5</f>
        <v>0.128</v>
      </c>
      <c r="F5" s="9">
        <f>+E5/$C$2</f>
        <v>2.1494181457910027E-3</v>
      </c>
      <c r="G5" s="38"/>
      <c r="H5" s="1"/>
    </row>
    <row r="6" spans="1:9" ht="15.6" x14ac:dyDescent="0.3">
      <c r="A6" s="1"/>
      <c r="B6" s="1"/>
      <c r="C6" s="11" t="s">
        <v>10</v>
      </c>
      <c r="D6" s="31">
        <v>2.2400000000000002</v>
      </c>
      <c r="E6" s="12">
        <f>+D6-D5</f>
        <v>2.1120000000000001</v>
      </c>
      <c r="F6" s="9">
        <f t="shared" ref="F6:F12" si="0">+E6/$C$2</f>
        <v>3.5465399405551545E-2</v>
      </c>
      <c r="G6" s="13"/>
      <c r="H6" s="14" t="s">
        <v>11</v>
      </c>
      <c r="I6" s="15">
        <f>+F6-G6</f>
        <v>3.5465399405551545E-2</v>
      </c>
    </row>
    <row r="7" spans="1:9" ht="15.6" x14ac:dyDescent="0.3">
      <c r="A7" s="1"/>
      <c r="B7" s="1"/>
      <c r="C7" s="11" t="s">
        <v>12</v>
      </c>
      <c r="D7" s="31">
        <v>35.334000000000003</v>
      </c>
      <c r="E7" s="12">
        <f t="shared" ref="E7:E12" si="1">+D7-D6</f>
        <v>33.094000000000001</v>
      </c>
      <c r="F7" s="9">
        <f t="shared" si="0"/>
        <v>0.55572534466255818</v>
      </c>
      <c r="G7" s="13"/>
      <c r="H7" s="14"/>
      <c r="I7" s="15">
        <f t="shared" ref="I7:I12" si="2">+F7-G7</f>
        <v>0.55572534466255818</v>
      </c>
    </row>
    <row r="8" spans="1:9" ht="15.6" x14ac:dyDescent="0.3">
      <c r="A8" s="1"/>
      <c r="B8" s="1"/>
      <c r="C8" s="11" t="s">
        <v>13</v>
      </c>
      <c r="D8" s="31">
        <v>58.216000000000001</v>
      </c>
      <c r="E8" s="12">
        <f t="shared" si="1"/>
        <v>22.881999999999998</v>
      </c>
      <c r="F8" s="9">
        <f t="shared" si="0"/>
        <v>0.38424207821866968</v>
      </c>
      <c r="G8" s="13"/>
      <c r="H8" s="14"/>
      <c r="I8" s="15">
        <f t="shared" si="2"/>
        <v>0.38424207821866968</v>
      </c>
    </row>
    <row r="9" spans="1:9" ht="15.6" x14ac:dyDescent="0.3">
      <c r="A9" s="1"/>
      <c r="B9" s="1"/>
      <c r="C9" s="11" t="s">
        <v>14</v>
      </c>
      <c r="D9" s="31">
        <v>59.335000000000001</v>
      </c>
      <c r="E9" s="12">
        <f t="shared" si="1"/>
        <v>1.1189999999999998</v>
      </c>
      <c r="F9" s="9">
        <f t="shared" si="0"/>
        <v>1.8790616446407275E-2</v>
      </c>
      <c r="G9" s="13"/>
      <c r="H9" s="14" t="s">
        <v>15</v>
      </c>
      <c r="I9" s="15">
        <f t="shared" si="2"/>
        <v>1.8790616446407275E-2</v>
      </c>
    </row>
    <row r="10" spans="1:9" ht="15.6" x14ac:dyDescent="0.3">
      <c r="A10" s="1"/>
      <c r="B10" s="1"/>
      <c r="C10" s="11" t="s">
        <v>16</v>
      </c>
      <c r="D10" s="31">
        <v>59.395000000000003</v>
      </c>
      <c r="E10" s="12">
        <f t="shared" si="1"/>
        <v>6.0000000000002274E-2</v>
      </c>
      <c r="F10" s="9">
        <f t="shared" si="0"/>
        <v>1.0075397558395706E-3</v>
      </c>
      <c r="G10" s="13"/>
      <c r="H10" s="14" t="s">
        <v>17</v>
      </c>
      <c r="I10" s="15">
        <f t="shared" si="2"/>
        <v>1.0075397558395706E-3</v>
      </c>
    </row>
    <row r="11" spans="1:9" ht="15.6" x14ac:dyDescent="0.3">
      <c r="A11" s="1"/>
      <c r="B11" s="1"/>
      <c r="C11" s="11" t="s">
        <v>18</v>
      </c>
      <c r="D11" s="31">
        <v>59.395000000000003</v>
      </c>
      <c r="E11" s="12">
        <f t="shared" si="1"/>
        <v>0</v>
      </c>
      <c r="F11" s="9">
        <f t="shared" si="0"/>
        <v>0</v>
      </c>
      <c r="G11" s="13"/>
      <c r="H11" s="1"/>
      <c r="I11" s="15">
        <f t="shared" si="2"/>
        <v>0</v>
      </c>
    </row>
    <row r="12" spans="1:9" ht="16.2" thickBot="1" x14ac:dyDescent="0.35">
      <c r="A12" s="1"/>
      <c r="B12" s="1"/>
      <c r="C12" s="16" t="s">
        <v>19</v>
      </c>
      <c r="D12" s="32">
        <v>59.396000000000001</v>
      </c>
      <c r="E12" s="17">
        <f t="shared" si="1"/>
        <v>9.9999999999766942E-4</v>
      </c>
      <c r="F12" s="9">
        <f t="shared" si="0"/>
        <v>1.6792329263953072E-5</v>
      </c>
      <c r="G12" s="18"/>
      <c r="H12" s="1"/>
      <c r="I12" s="15">
        <f t="shared" si="2"/>
        <v>1.6792329263953072E-5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0.9952309784890262</v>
      </c>
      <c r="G13" s="21">
        <f>SUM(G6:G11)</f>
        <v>0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0.93996742288122781</v>
      </c>
      <c r="G17" s="25">
        <f>(G7+G8)</f>
        <v>0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33.760810061963696</v>
      </c>
      <c r="G18" s="26">
        <f>(G6*20)+(G7*30)+(G8*40)+(G9*50)+(G10*70)+(G11*100)</f>
        <v>0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18"/>
    </sheetView>
  </sheetViews>
  <sheetFormatPr defaultRowHeight="14.4" x14ac:dyDescent="0.3"/>
  <cols>
    <col min="2" max="2" width="24.5546875" bestFit="1" customWidth="1"/>
    <col min="3" max="3" width="12.6640625" bestFit="1" customWidth="1"/>
    <col min="4" max="4" width="15.6640625" bestFit="1" customWidth="1"/>
    <col min="5" max="5" width="11.88671875" bestFit="1" customWidth="1"/>
    <col min="6" max="6" width="8.88671875" bestFit="1" customWidth="1"/>
    <col min="7" max="7" width="12.6640625" bestFit="1" customWidth="1"/>
    <col min="8" max="8" width="12" bestFit="1" customWidth="1"/>
    <col min="9" max="9" width="18.44140625" bestFit="1" customWidth="1"/>
  </cols>
  <sheetData>
    <row r="1" spans="1:9" ht="15.6" x14ac:dyDescent="0.3">
      <c r="A1" s="1" t="s">
        <v>0</v>
      </c>
      <c r="B1" s="1"/>
      <c r="C1" s="2">
        <v>46982</v>
      </c>
      <c r="D1" s="3" t="s">
        <v>1</v>
      </c>
      <c r="E1" s="3"/>
      <c r="F1" s="3" t="s">
        <v>48</v>
      </c>
      <c r="G1" s="39">
        <v>42461</v>
      </c>
      <c r="H1" s="1"/>
    </row>
    <row r="2" spans="1:9" ht="16.2" thickBot="1" x14ac:dyDescent="0.35">
      <c r="A2" s="1" t="s">
        <v>2</v>
      </c>
      <c r="B2" s="1"/>
      <c r="C2" s="30">
        <v>51.841999999999999</v>
      </c>
      <c r="D2" s="4"/>
      <c r="E2" s="4"/>
      <c r="F2" s="4"/>
      <c r="G2" s="1"/>
      <c r="H2" s="1"/>
    </row>
    <row r="3" spans="1:9" ht="15.6" x14ac:dyDescent="0.3">
      <c r="A3" s="1"/>
      <c r="B3" s="1"/>
      <c r="C3" s="5"/>
      <c r="D3" s="5"/>
      <c r="E3" s="5"/>
      <c r="F3" s="5"/>
      <c r="G3" s="5" t="s">
        <v>3</v>
      </c>
      <c r="H3" s="1"/>
    </row>
    <row r="4" spans="1:9" ht="15.6" x14ac:dyDescent="0.3">
      <c r="A4" s="1"/>
      <c r="B4" s="1"/>
      <c r="C4" s="6" t="s">
        <v>4</v>
      </c>
      <c r="D4" s="6" t="s">
        <v>25</v>
      </c>
      <c r="E4" s="6" t="s">
        <v>5</v>
      </c>
      <c r="F4" s="6" t="s">
        <v>6</v>
      </c>
      <c r="G4" s="6" t="s">
        <v>7</v>
      </c>
      <c r="H4" s="1"/>
      <c r="I4" s="7" t="s">
        <v>8</v>
      </c>
    </row>
    <row r="5" spans="1:9" ht="15.6" x14ac:dyDescent="0.3">
      <c r="A5" s="1"/>
      <c r="B5" s="1"/>
      <c r="C5" s="27" t="s">
        <v>9</v>
      </c>
      <c r="D5" s="31">
        <v>0</v>
      </c>
      <c r="E5" s="8">
        <f>+D5</f>
        <v>0</v>
      </c>
      <c r="F5" s="9">
        <f>+E5/$C$2</f>
        <v>0</v>
      </c>
      <c r="G5" s="38">
        <v>0</v>
      </c>
      <c r="H5" s="1"/>
    </row>
    <row r="6" spans="1:9" ht="15.6" x14ac:dyDescent="0.3">
      <c r="A6" s="1"/>
      <c r="B6" s="1"/>
      <c r="C6" s="11" t="s">
        <v>10</v>
      </c>
      <c r="D6" s="31">
        <v>0.76100000000000001</v>
      </c>
      <c r="E6" s="12">
        <f>+D6-D5</f>
        <v>0.76100000000000001</v>
      </c>
      <c r="F6" s="9">
        <f t="shared" ref="F6:F12" si="0">+E6/$C$2</f>
        <v>1.4679217622776899E-2</v>
      </c>
      <c r="G6" s="13">
        <v>0.04</v>
      </c>
      <c r="H6" s="14" t="s">
        <v>11</v>
      </c>
      <c r="I6" s="15">
        <f>+F6-G6</f>
        <v>-2.53207823772231E-2</v>
      </c>
    </row>
    <row r="7" spans="1:9" ht="15.6" x14ac:dyDescent="0.3">
      <c r="A7" s="1"/>
      <c r="B7" s="1"/>
      <c r="C7" s="11" t="s">
        <v>12</v>
      </c>
      <c r="D7" s="31">
        <v>29.686</v>
      </c>
      <c r="E7" s="12">
        <f t="shared" ref="E7:E12" si="1">+D7-D6</f>
        <v>28.925000000000001</v>
      </c>
      <c r="F7" s="9">
        <f t="shared" si="0"/>
        <v>0.55794529532039661</v>
      </c>
      <c r="G7" s="13">
        <v>0.54100000000000004</v>
      </c>
      <c r="H7" s="14"/>
      <c r="I7" s="15">
        <f t="shared" ref="I7:I12" si="2">+F7-G7</f>
        <v>1.6945295320396569E-2</v>
      </c>
    </row>
    <row r="8" spans="1:9" ht="15.6" x14ac:dyDescent="0.3">
      <c r="A8" s="1"/>
      <c r="B8" s="1"/>
      <c r="C8" s="11" t="s">
        <v>13</v>
      </c>
      <c r="D8" s="31">
        <v>50.860999999999997</v>
      </c>
      <c r="E8" s="12">
        <f t="shared" si="1"/>
        <v>21.174999999999997</v>
      </c>
      <c r="F8" s="9">
        <f t="shared" si="0"/>
        <v>0.40845260599513905</v>
      </c>
      <c r="G8" s="13">
        <v>0.37</v>
      </c>
      <c r="H8" s="14"/>
      <c r="I8" s="15">
        <f t="shared" si="2"/>
        <v>3.8452605995139055E-2</v>
      </c>
    </row>
    <row r="9" spans="1:9" ht="15.6" x14ac:dyDescent="0.3">
      <c r="A9" s="1"/>
      <c r="B9" s="1"/>
      <c r="C9" s="11" t="s">
        <v>14</v>
      </c>
      <c r="D9" s="31">
        <v>51.633000000000003</v>
      </c>
      <c r="E9" s="12">
        <f t="shared" si="1"/>
        <v>0.77200000000000557</v>
      </c>
      <c r="F9" s="9">
        <f t="shared" si="0"/>
        <v>1.4891400794722533E-2</v>
      </c>
      <c r="G9" s="13">
        <v>0.04</v>
      </c>
      <c r="H9" s="14" t="s">
        <v>15</v>
      </c>
      <c r="I9" s="15">
        <f t="shared" si="2"/>
        <v>-2.5108599205277467E-2</v>
      </c>
    </row>
    <row r="10" spans="1:9" ht="15.6" x14ac:dyDescent="0.3">
      <c r="A10" s="1"/>
      <c r="B10" s="1"/>
      <c r="C10" s="11" t="s">
        <v>16</v>
      </c>
      <c r="D10" s="31">
        <v>51.704000000000001</v>
      </c>
      <c r="E10" s="12">
        <f t="shared" si="1"/>
        <v>7.0999999999997954E-2</v>
      </c>
      <c r="F10" s="9">
        <f t="shared" si="0"/>
        <v>1.3695459280119971E-3</v>
      </c>
      <c r="G10" s="13">
        <v>8.9999999999999993E-3</v>
      </c>
      <c r="H10" s="14" t="s">
        <v>17</v>
      </c>
      <c r="I10" s="15">
        <f t="shared" si="2"/>
        <v>-7.6304540719880024E-3</v>
      </c>
    </row>
    <row r="11" spans="1:9" ht="15.6" x14ac:dyDescent="0.3">
      <c r="A11" s="1"/>
      <c r="B11" s="1"/>
      <c r="C11" s="11" t="s">
        <v>18</v>
      </c>
      <c r="D11" s="31">
        <v>51.715000000000003</v>
      </c>
      <c r="E11" s="12">
        <f t="shared" si="1"/>
        <v>1.1000000000002785E-2</v>
      </c>
      <c r="F11" s="9">
        <f t="shared" si="0"/>
        <v>2.1218317194558053E-4</v>
      </c>
      <c r="G11" s="13">
        <v>0</v>
      </c>
      <c r="H11" s="1"/>
      <c r="I11" s="15">
        <f t="shared" si="2"/>
        <v>2.1218317194558053E-4</v>
      </c>
    </row>
    <row r="12" spans="1:9" ht="16.2" thickBot="1" x14ac:dyDescent="0.35">
      <c r="A12" s="1"/>
      <c r="B12" s="1"/>
      <c r="C12" s="16" t="s">
        <v>19</v>
      </c>
      <c r="D12" s="32">
        <v>51.716000000000001</v>
      </c>
      <c r="E12" s="17">
        <f t="shared" si="1"/>
        <v>9.9999999999766942E-4</v>
      </c>
      <c r="F12" s="9">
        <f t="shared" si="0"/>
        <v>1.9289379267730209E-5</v>
      </c>
      <c r="G12" s="18">
        <v>0</v>
      </c>
      <c r="H12" s="1"/>
      <c r="I12" s="15">
        <f t="shared" si="2"/>
        <v>1.9289379267730209E-5</v>
      </c>
    </row>
    <row r="13" spans="1:9" ht="16.8" thickTop="1" thickBot="1" x14ac:dyDescent="0.35">
      <c r="A13" s="1"/>
      <c r="B13" s="1"/>
      <c r="C13" s="19" t="s">
        <v>20</v>
      </c>
      <c r="D13" s="20"/>
      <c r="E13" s="20"/>
      <c r="F13" s="21">
        <f>SUM(F6:F11)</f>
        <v>0.99755024883299259</v>
      </c>
      <c r="G13" s="21">
        <f>SUM(G6:G11)</f>
        <v>1</v>
      </c>
      <c r="H13" s="1"/>
    </row>
    <row r="14" spans="1:9" ht="15.6" x14ac:dyDescent="0.3">
      <c r="A14" s="1"/>
      <c r="B14" s="1"/>
      <c r="C14" s="22"/>
      <c r="D14" s="22"/>
      <c r="E14" s="22"/>
      <c r="F14" s="22"/>
      <c r="G14" s="23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24"/>
      <c r="C16" s="1"/>
      <c r="D16" s="1"/>
      <c r="E16" s="1"/>
      <c r="F16" s="1"/>
      <c r="G16" s="1"/>
      <c r="H16" s="1"/>
    </row>
    <row r="17" spans="1:8" ht="15.6" x14ac:dyDescent="0.3">
      <c r="A17" s="1"/>
      <c r="B17" s="24" t="s">
        <v>21</v>
      </c>
      <c r="C17" s="24"/>
      <c r="D17" s="24"/>
      <c r="E17" s="24"/>
      <c r="F17" s="28">
        <f>F7+F8</f>
        <v>0.96639790131553571</v>
      </c>
      <c r="G17" s="25">
        <f>(G7+G8)</f>
        <v>0.91100000000000003</v>
      </c>
      <c r="H17" s="14" t="s">
        <v>22</v>
      </c>
    </row>
    <row r="18" spans="1:8" ht="15.6" x14ac:dyDescent="0.3">
      <c r="A18" s="1"/>
      <c r="B18" s="24" t="s">
        <v>23</v>
      </c>
      <c r="C18" s="24"/>
      <c r="D18" s="24"/>
      <c r="E18" s="24"/>
      <c r="F18" s="26">
        <f>(F6*20)+(F7*30)+(F8*40)+(F9*50)+(F10*70)+(F11*100)</f>
        <v>34.231704023764529</v>
      </c>
      <c r="G18" s="26">
        <f>(G6*20)+(G7*30)+(G8*40)+(G9*50)+(G10*70)+(G11*100)</f>
        <v>34.46</v>
      </c>
      <c r="H18" s="14" t="s">
        <v>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Basement 4-4</vt:lpstr>
      <vt:lpstr>Bin2 4-4</vt:lpstr>
      <vt:lpstr>Bin1 4-4</vt:lpstr>
      <vt:lpstr>Hopper 4-4</vt:lpstr>
      <vt:lpstr>Basement 4-1</vt:lpstr>
      <vt:lpstr>Bin2 4-1</vt:lpstr>
      <vt:lpstr>Bin1 4-1</vt:lpstr>
      <vt:lpstr>Hopper 4-1</vt:lpstr>
      <vt:lpstr>Truck 46892</vt:lpstr>
      <vt:lpstr>46892</vt:lpstr>
      <vt:lpstr>Basement 3-24</vt:lpstr>
      <vt:lpstr>Bin2 3-24</vt:lpstr>
      <vt:lpstr>Bin1 3-24</vt:lpstr>
      <vt:lpstr>Hopper 3-24</vt:lpstr>
      <vt:lpstr>LOI</vt:lpstr>
      <vt:lpstr>Hot Tensile|Stick Pt.</vt:lpstr>
    </vt:vector>
  </TitlesOfParts>
  <Company>AmstedRail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Hoagland, Benjamen</dc:creator>
  <cp:lastModifiedBy>Johnson, Logan</cp:lastModifiedBy>
  <dcterms:created xsi:type="dcterms:W3CDTF">2014-12-08T15:23:58Z</dcterms:created>
  <dcterms:modified xsi:type="dcterms:W3CDTF">2016-04-07T15:36:09Z</dcterms:modified>
</cp:coreProperties>
</file>