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240" yWindow="240" windowWidth="25360" windowHeight="15820" tabRatio="500"/>
  </bookViews>
  <sheets>
    <sheet name="PRICING SHEET" sheetId="1" r:id="rId1"/>
    <sheet name="example" sheetId="2" r:id="rId2"/>
  </sheets>
  <definedNames>
    <definedName name="Low">'PRICING SHEET'!$C$34</definedName>
    <definedName name="mainPage">example!$A$2:$J$27</definedName>
    <definedName name="P1_">'PRICING SHEET'!$C$18</definedName>
    <definedName name="P2_">'PRICING SHEET'!$D$18</definedName>
    <definedName name="P3_">'PRICING SHEET'!$E$18</definedName>
    <definedName name="P4_">'PRICING SHEET'!$F$18</definedName>
    <definedName name="priceType">example!$L$4</definedName>
    <definedName name="T1_">'PRICING SHEET'!$C$9</definedName>
    <definedName name="T2_">'PRICING SHEET'!$D$9</definedName>
    <definedName name="T3_">'PRICING SHEET'!$E$9</definedName>
    <definedName name="T4_">'PRICING SHEET'!$F$9</definedName>
    <definedName name="tierData">example!$C$12:$E$20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58" i="1" l="1"/>
  <c r="C46" i="1"/>
  <c r="D4" i="1"/>
  <c r="E4" i="1"/>
  <c r="F4" i="1"/>
  <c r="G4" i="1"/>
  <c r="H4" i="1"/>
  <c r="I4" i="1"/>
  <c r="I40" i="1"/>
  <c r="H40" i="1"/>
  <c r="G40" i="1"/>
  <c r="F40" i="1"/>
  <c r="E40" i="1"/>
  <c r="D40" i="1"/>
  <c r="C40" i="1"/>
  <c r="I34" i="1"/>
  <c r="H34" i="1"/>
  <c r="G34" i="1"/>
  <c r="F34" i="1"/>
  <c r="E34" i="1"/>
  <c r="D34" i="1"/>
  <c r="C34" i="1"/>
  <c r="G12" i="2"/>
  <c r="G13" i="2"/>
  <c r="C14" i="2"/>
  <c r="G14" i="2"/>
  <c r="G15" i="2"/>
  <c r="G16" i="2"/>
  <c r="G17" i="2"/>
  <c r="G18" i="2"/>
  <c r="G19" i="2"/>
  <c r="G20" i="2"/>
  <c r="G22" i="2"/>
  <c r="C13" i="2"/>
  <c r="C15" i="2"/>
  <c r="C16" i="2"/>
  <c r="C17" i="2"/>
  <c r="C18" i="2"/>
  <c r="C19" i="2"/>
  <c r="C20" i="2"/>
  <c r="E21" i="2"/>
  <c r="H20" i="2"/>
  <c r="H19" i="2"/>
  <c r="H18" i="2"/>
  <c r="H17" i="2"/>
  <c r="H16" i="2"/>
  <c r="H10" i="2"/>
  <c r="H15" i="2"/>
  <c r="H14" i="2"/>
  <c r="H13" i="2"/>
  <c r="H12" i="2"/>
  <c r="J10" i="2"/>
  <c r="G10" i="2"/>
  <c r="J7" i="2"/>
  <c r="H6" i="2"/>
  <c r="J5" i="2"/>
  <c r="D14" i="1"/>
  <c r="E14" i="1"/>
  <c r="F14" i="1"/>
  <c r="D15" i="1"/>
  <c r="E15" i="1"/>
  <c r="F15" i="1"/>
  <c r="D16" i="1"/>
  <c r="E16" i="1"/>
  <c r="F16" i="1"/>
  <c r="F18" i="1"/>
  <c r="D6" i="1"/>
  <c r="E6" i="1"/>
  <c r="F6" i="1"/>
  <c r="E18" i="1"/>
  <c r="G6" i="1"/>
  <c r="H6" i="1"/>
  <c r="I6" i="1"/>
  <c r="C63" i="1"/>
  <c r="D63" i="1"/>
  <c r="E63" i="1"/>
  <c r="F63" i="1"/>
  <c r="G63" i="1"/>
  <c r="H63" i="1"/>
  <c r="I63" i="1"/>
  <c r="I65" i="1"/>
  <c r="H65" i="1"/>
  <c r="G65" i="1"/>
  <c r="F65" i="1"/>
  <c r="E65" i="1"/>
  <c r="D65" i="1"/>
  <c r="C65" i="1"/>
  <c r="D5" i="1"/>
  <c r="E5" i="1"/>
  <c r="F5" i="1"/>
  <c r="G5" i="1"/>
  <c r="H5" i="1"/>
  <c r="I5" i="1"/>
  <c r="D18" i="1"/>
  <c r="C18" i="1"/>
</calcChain>
</file>

<file path=xl/sharedStrings.xml><?xml version="1.0" encoding="utf-8"?>
<sst xmlns="http://schemas.openxmlformats.org/spreadsheetml/2006/main" count="131" uniqueCount="75">
  <si>
    <t>Yr 1</t>
  </si>
  <si>
    <t>Yr 2</t>
  </si>
  <si>
    <t>Yr 3</t>
  </si>
  <si>
    <t>Yr 4</t>
  </si>
  <si>
    <t>Yr 5</t>
  </si>
  <si>
    <t>Low</t>
  </si>
  <si>
    <t>High</t>
  </si>
  <si>
    <t>Base</t>
  </si>
  <si>
    <t>Yr 6</t>
  </si>
  <si>
    <t>Yr 7</t>
  </si>
  <si>
    <t>MAU</t>
  </si>
  <si>
    <t xml:space="preserve"> 0 - 2</t>
  </si>
  <si>
    <t xml:space="preserve"> 3 - 5</t>
  </si>
  <si>
    <t xml:space="preserve"> 6 - 9</t>
  </si>
  <si>
    <t>Concurrent overage</t>
  </si>
  <si>
    <t>RATE</t>
  </si>
  <si>
    <t>T2</t>
  </si>
  <si>
    <t>T3</t>
  </si>
  <si>
    <t>T4</t>
  </si>
  <si>
    <t>TOTAL BASE RATE</t>
  </si>
  <si>
    <t>Concurrent device connections</t>
  </si>
  <si>
    <t>MULTIPLATFORM</t>
  </si>
  <si>
    <t>LANGUAGES</t>
  </si>
  <si>
    <t>Multiple Languages</t>
  </si>
  <si>
    <t>T1</t>
  </si>
  <si>
    <t>Tier</t>
  </si>
  <si>
    <t>TIER CEILING</t>
  </si>
  <si>
    <t>ANNUAL CAP 15% Fee Growth</t>
  </si>
  <si>
    <t>CAP IN MONTHLY TERMS</t>
  </si>
  <si>
    <t>TOTAL TIER 1 SUBS</t>
  </si>
  <si>
    <t>TOTAL TIER 2 SUBS</t>
  </si>
  <si>
    <t>TOTAL TIER 3 SUBS</t>
  </si>
  <si>
    <t>TOTAL TIER 4 SUBS</t>
  </si>
  <si>
    <t>Tiered Pricing Calculator</t>
  </si>
  <si>
    <t>Pricing Type:</t>
  </si>
  <si>
    <t>INPUTS</t>
  </si>
  <si>
    <t>RESULTS</t>
  </si>
  <si>
    <t>Messages</t>
  </si>
  <si>
    <t>SUBS</t>
  </si>
  <si>
    <t>Cost:</t>
  </si>
  <si>
    <t>Tier Structure</t>
  </si>
  <si>
    <t>Details</t>
  </si>
  <si>
    <t>these are automatic</t>
  </si>
  <si>
    <t>enter these</t>
  </si>
  <si>
    <t xml:space="preserve">Quantity </t>
  </si>
  <si>
    <t>Tier name</t>
  </si>
  <si>
    <t>From</t>
  </si>
  <si>
    <t>To</t>
  </si>
  <si>
    <t>Unit Price</t>
  </si>
  <si>
    <t>Units per Tier</t>
  </si>
  <si>
    <t>Cost per Tier</t>
  </si>
  <si>
    <t>Tier One</t>
  </si>
  <si>
    <t>Tier Two</t>
  </si>
  <si>
    <t>Tier Three</t>
  </si>
  <si>
    <t>Top Discount</t>
  </si>
  <si>
    <t>About This Calculator</t>
  </si>
  <si>
    <t>The Tiered Pricing Calculator can be used by business which sell products, or customers who buy products, which are priced according to volume discount tiers. The pricing structure is entered in the table on the left (above) by entering the name, upper limit and unit price of each tier.</t>
  </si>
  <si>
    <t>The lower limit of each tier is automatically generated (as 1 unit above the upper limit of the previous tier) and the final tier must have an upper limit of null (i.e. use the delete key to remove any previously entered values to make a given tier the final/top tier).</t>
  </si>
  <si>
    <t>For example: the first 10 units cost $10 each, where as units 11 through 20 cost $9 each and any units above 20 cost $8 each. This would be 3 tiers, with the highest tier defined with a lower limit of 21 (automatically calculated) and an upper limit left blank (to indicate "21 units or more".</t>
  </si>
  <si>
    <t>The "Pricing Type" can be "Incremental" (value = 1) to indicate that customers pay the unit price at each tier before moving to the next tier's unit price - or - "One Unit Price" (value=0) to use a single unit price for ALL units purchased, derived from the tier schedule  according to the total units purchased.</t>
  </si>
  <si>
    <t>EXAMPLE OF WORKING MECHANISM __ BUT I NEED THIS IMLPEMENTED ON THE NEXT PAGE</t>
  </si>
  <si>
    <t xml:space="preserve"> Monthly Subscribers</t>
  </si>
  <si>
    <t>growth rate -&gt;</t>
  </si>
  <si>
    <t>P1</t>
  </si>
  <si>
    <t>P2</t>
  </si>
  <si>
    <t>P3</t>
  </si>
  <si>
    <t>P4</t>
  </si>
  <si>
    <t>this</t>
  </si>
  <si>
    <t>HOW SHOULD I INCORPORATE THESE PRICE BOOSTERS</t>
  </si>
  <si>
    <t>AUTOMATION</t>
  </si>
  <si>
    <t>API #1</t>
  </si>
  <si>
    <t>API #2</t>
  </si>
  <si>
    <t>API #3</t>
  </si>
  <si>
    <t>Translations</t>
  </si>
  <si>
    <t>TOTAL FOR ALL TIERS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</si>
</sst>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_-;\-* #,##0_-;_-* &quot;-&quot;??_-;_-@_-"/>
    <numFmt numFmtId="167" formatCode="0.0000"/>
    <numFmt numFmtId="168" formatCode="&quot;$&quot;#,##0;[Red]&quot;$&quot;#,##0"/>
    <numFmt numFmtId="169" formatCode="&quot;$&quot;#,##0.00"/>
    <numFmt numFmtId="170" formatCode="#,##0;\(#,##0\)"/>
    <numFmt numFmtId="171" formatCode="&quot;$&quot;#,##0"/>
    <numFmt numFmtId="172" formatCode="#,##0.0000"/>
  </numFmts>
  <fonts count="26" x14ac:knownFonts="1">
    <font>
      <sz val="12"/>
      <color theme="1"/>
      <name val="Calibri"/>
      <family val="2"/>
      <scheme val="minor"/>
    </font>
    <font>
      <sz val="12"/>
      <color theme="1"/>
      <name val="Calibri"/>
      <family val="2"/>
      <scheme val="minor"/>
    </font>
    <font>
      <sz val="12"/>
      <color theme="1"/>
      <name val="Calibri"/>
      <family val="2"/>
      <scheme val="minor"/>
    </font>
    <font>
      <sz val="12"/>
      <color rgb="FF006100"/>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i/>
      <sz val="12"/>
      <color theme="1" tint="0.499984740745262"/>
      <name val="Calibri"/>
      <scheme val="minor"/>
    </font>
    <font>
      <b/>
      <i/>
      <sz val="12"/>
      <color theme="1"/>
      <name val="Calibri"/>
      <scheme val="minor"/>
    </font>
    <font>
      <b/>
      <sz val="15"/>
      <color theme="1"/>
      <name val="Calibri"/>
      <scheme val="minor"/>
    </font>
    <font>
      <b/>
      <i/>
      <sz val="12"/>
      <color rgb="FF006100"/>
      <name val="Calibri"/>
      <scheme val="minor"/>
    </font>
    <font>
      <i/>
      <sz val="12"/>
      <name val="Calibri"/>
      <scheme val="minor"/>
    </font>
    <font>
      <sz val="10"/>
      <color rgb="FF000000"/>
      <name val="Arial"/>
    </font>
    <font>
      <b/>
      <sz val="14"/>
      <color rgb="FF000000"/>
      <name val="Arial"/>
    </font>
    <font>
      <sz val="8"/>
      <name val="Arial"/>
    </font>
    <font>
      <b/>
      <sz val="10"/>
      <color rgb="FF000000"/>
      <name val="Arial"/>
    </font>
    <font>
      <sz val="8"/>
      <color rgb="FF000000"/>
      <name val="Arial"/>
    </font>
    <font>
      <sz val="10"/>
      <name val="Arial"/>
    </font>
    <font>
      <b/>
      <sz val="9"/>
      <color rgb="FFFF0000"/>
      <name val="Arial"/>
    </font>
    <font>
      <b/>
      <sz val="8"/>
      <color rgb="FFFFFFFF"/>
      <name val="Arial"/>
    </font>
    <font>
      <sz val="7"/>
      <color rgb="FF000000"/>
      <name val="Arial"/>
    </font>
    <font>
      <b/>
      <sz val="10"/>
      <color rgb="FFFF0000"/>
      <name val="Arial"/>
    </font>
    <font>
      <u/>
      <sz val="8"/>
      <color rgb="FF000000"/>
      <name val="Arial"/>
    </font>
    <font>
      <b/>
      <sz val="12"/>
      <color theme="0"/>
      <name val="Calibri"/>
      <family val="2"/>
      <scheme val="minor"/>
    </font>
    <font>
      <b/>
      <sz val="12"/>
      <color theme="8"/>
      <name val="Calibri"/>
      <scheme val="minor"/>
    </font>
  </fonts>
  <fills count="13">
    <fill>
      <patternFill patternType="none"/>
    </fill>
    <fill>
      <patternFill patternType="gray125"/>
    </fill>
    <fill>
      <patternFill patternType="solid">
        <fgColor rgb="FFC6EFCE"/>
      </patternFill>
    </fill>
    <fill>
      <patternFill patternType="solid">
        <fgColor theme="9"/>
      </patternFill>
    </fill>
    <fill>
      <patternFill patternType="solid">
        <fgColor rgb="FFFFFF00"/>
        <bgColor indexed="64"/>
      </patternFill>
    </fill>
    <fill>
      <patternFill patternType="solid">
        <fgColor theme="0" tint="-0.249977111117893"/>
        <bgColor indexed="64"/>
      </patternFill>
    </fill>
    <fill>
      <patternFill patternType="solid">
        <fgColor rgb="FFC0C0C0"/>
        <bgColor rgb="FFC0C0C0"/>
      </patternFill>
    </fill>
    <fill>
      <patternFill patternType="solid">
        <fgColor rgb="FFFFCC99"/>
        <bgColor rgb="FFFFCC99"/>
      </patternFill>
    </fill>
    <fill>
      <patternFill patternType="solid">
        <fgColor rgb="FFCCFFCC"/>
        <bgColor rgb="FFCCFFCC"/>
      </patternFill>
    </fill>
    <fill>
      <patternFill patternType="solid">
        <fgColor rgb="FFFFFFCC"/>
        <bgColor rgb="FFFFFFCC"/>
      </patternFill>
    </fill>
    <fill>
      <patternFill patternType="solid">
        <fgColor rgb="FFFFFF99"/>
        <bgColor rgb="FFFFFF99"/>
      </patternFill>
    </fill>
    <fill>
      <patternFill patternType="solid">
        <fgColor rgb="FFFFFFFF"/>
        <bgColor rgb="FFFFFFFF"/>
      </patternFill>
    </fill>
    <fill>
      <patternFill patternType="solid">
        <fgColor rgb="FFE69999"/>
        <bgColor rgb="FFE69999"/>
      </patternFill>
    </fill>
  </fills>
  <borders count="31">
    <border>
      <left/>
      <right/>
      <top/>
      <bottom/>
      <diagonal/>
    </border>
    <border>
      <left/>
      <right/>
      <top/>
      <bottom style="thin">
        <color rgb="FF000000"/>
      </bottom>
      <diagonal/>
    </border>
    <border>
      <left/>
      <right style="thin">
        <color rgb="FF000000"/>
      </right>
      <top/>
      <bottom/>
      <diagonal/>
    </border>
    <border>
      <left style="thin">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dotted">
        <color rgb="FF000000"/>
      </right>
      <top style="thin">
        <color rgb="FF000000"/>
      </top>
      <bottom style="dotted">
        <color rgb="FF000000"/>
      </bottom>
      <diagonal/>
    </border>
    <border>
      <left style="dotted">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thin">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style="thin">
        <color rgb="FF000000"/>
      </left>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52">
    <xf numFmtId="0" fontId="0" fillId="0" borderId="0"/>
    <xf numFmtId="43" fontId="2" fillId="0" borderId="0" applyFont="0" applyFill="0" applyBorder="0" applyAlignment="0" applyProtection="0"/>
    <xf numFmtId="0" fontId="3" fillId="2" borderId="0" applyNumberFormat="0" applyBorder="0" applyAlignment="0" applyProtection="0"/>
    <xf numFmtId="0" fontId="5" fillId="3"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05">
    <xf numFmtId="0" fontId="0" fillId="0" borderId="0" xfId="0"/>
    <xf numFmtId="164" fontId="0" fillId="0" borderId="0" xfId="1" applyNumberFormat="1" applyFont="1" applyAlignment="1">
      <alignment horizontal="center"/>
    </xf>
    <xf numFmtId="0" fontId="0" fillId="0" borderId="0" xfId="0" applyAlignment="1">
      <alignment horizontal="center"/>
    </xf>
    <xf numFmtId="0" fontId="0" fillId="0" borderId="0" xfId="0" quotePrefix="1" applyAlignment="1">
      <alignment horizontal="center"/>
    </xf>
    <xf numFmtId="9" fontId="0" fillId="0" borderId="0" xfId="0" applyNumberFormat="1" applyAlignment="1">
      <alignment horizontal="center"/>
    </xf>
    <xf numFmtId="0" fontId="8" fillId="4" borderId="0" xfId="0" applyFont="1" applyFill="1" applyAlignment="1">
      <alignment horizontal="center"/>
    </xf>
    <xf numFmtId="0" fontId="4" fillId="0" borderId="0" xfId="0" applyFont="1" applyAlignment="1">
      <alignment horizontal="center"/>
    </xf>
    <xf numFmtId="0" fontId="9" fillId="0" borderId="0" xfId="0" applyFont="1" applyAlignment="1">
      <alignment horizontal="center"/>
    </xf>
    <xf numFmtId="0" fontId="4" fillId="0" borderId="0" xfId="0" applyFont="1"/>
    <xf numFmtId="0" fontId="10" fillId="0" borderId="0" xfId="0" applyFont="1"/>
    <xf numFmtId="0" fontId="0" fillId="0" borderId="0" xfId="0" applyAlignment="1">
      <alignment horizontal="right"/>
    </xf>
    <xf numFmtId="0" fontId="9" fillId="0" borderId="0" xfId="0" applyFont="1"/>
    <xf numFmtId="167" fontId="11" fillId="2" borderId="0" xfId="2" applyNumberFormat="1" applyFont="1" applyAlignment="1">
      <alignment horizontal="center"/>
    </xf>
    <xf numFmtId="0" fontId="12" fillId="5" borderId="0" xfId="0" applyFont="1" applyFill="1" applyAlignment="1">
      <alignment horizontal="center"/>
    </xf>
    <xf numFmtId="168" fontId="4" fillId="0" borderId="0" xfId="0" applyNumberFormat="1" applyFont="1" applyAlignment="1">
      <alignment horizontal="center"/>
    </xf>
    <xf numFmtId="168" fontId="0" fillId="0" borderId="0" xfId="0" applyNumberFormat="1" applyAlignment="1">
      <alignment horizontal="center"/>
    </xf>
    <xf numFmtId="0" fontId="13" fillId="0" borderId="0" xfId="116" applyFont="1" applyAlignment="1"/>
    <xf numFmtId="0" fontId="13" fillId="0" borderId="0" xfId="116" applyFont="1" applyAlignment="1">
      <alignment wrapText="1"/>
    </xf>
    <xf numFmtId="0" fontId="15" fillId="0" borderId="0" xfId="116" applyFont="1" applyAlignment="1">
      <alignment wrapText="1"/>
    </xf>
    <xf numFmtId="0" fontId="13" fillId="6" borderId="0" xfId="116" applyFont="1" applyFill="1" applyAlignment="1">
      <alignment horizontal="center"/>
    </xf>
    <xf numFmtId="0" fontId="17" fillId="8" borderId="0" xfId="116" applyFont="1" applyFill="1" applyAlignment="1"/>
    <xf numFmtId="0" fontId="13" fillId="0" borderId="1" xfId="116" applyFont="1" applyBorder="1" applyAlignment="1"/>
    <xf numFmtId="0" fontId="18" fillId="0" borderId="1" xfId="116" applyFont="1" applyBorder="1" applyAlignment="1">
      <alignment wrapText="1"/>
    </xf>
    <xf numFmtId="0" fontId="17" fillId="0" borderId="0" xfId="116" applyFont="1" applyAlignment="1"/>
    <xf numFmtId="0" fontId="19" fillId="0" borderId="0" xfId="116" applyFont="1" applyAlignment="1">
      <alignment horizontal="center" wrapText="1"/>
    </xf>
    <xf numFmtId="0" fontId="13" fillId="0" borderId="2" xfId="116" applyFont="1" applyBorder="1" applyAlignment="1"/>
    <xf numFmtId="0" fontId="16" fillId="0" borderId="3" xfId="116" applyFont="1" applyBorder="1" applyAlignment="1">
      <alignment horizontal="center"/>
    </xf>
    <xf numFmtId="3" fontId="16" fillId="8" borderId="4" xfId="116" applyNumberFormat="1" applyFont="1" applyFill="1" applyBorder="1" applyAlignment="1">
      <alignment horizontal="center"/>
    </xf>
    <xf numFmtId="0" fontId="17" fillId="0" borderId="5" xfId="116" applyFont="1" applyBorder="1" applyAlignment="1"/>
    <xf numFmtId="0" fontId="17" fillId="0" borderId="2" xfId="116" applyFont="1" applyBorder="1" applyAlignment="1"/>
    <xf numFmtId="0" fontId="16" fillId="7" borderId="3" xfId="116" applyFont="1" applyFill="1" applyBorder="1" applyAlignment="1">
      <alignment horizontal="center"/>
    </xf>
    <xf numFmtId="169" fontId="16" fillId="7" borderId="4" xfId="116" applyNumberFormat="1" applyFont="1" applyFill="1" applyBorder="1" applyAlignment="1"/>
    <xf numFmtId="0" fontId="13" fillId="0" borderId="5" xfId="116" applyFont="1" applyBorder="1" applyAlignment="1"/>
    <xf numFmtId="0" fontId="13" fillId="0" borderId="6" xfId="116" applyFont="1" applyBorder="1" applyAlignment="1"/>
    <xf numFmtId="0" fontId="18" fillId="0" borderId="6" xfId="116" applyFont="1" applyBorder="1" applyAlignment="1">
      <alignment wrapText="1"/>
    </xf>
    <xf numFmtId="0" fontId="16" fillId="6" borderId="0" xfId="116" applyFont="1" applyFill="1" applyAlignment="1">
      <alignment horizontal="left"/>
    </xf>
    <xf numFmtId="0" fontId="20" fillId="6" borderId="1" xfId="116" applyFont="1" applyFill="1" applyBorder="1" applyAlignment="1">
      <alignment horizontal="center"/>
    </xf>
    <xf numFmtId="0" fontId="16" fillId="6" borderId="1" xfId="116" applyFont="1" applyFill="1" applyBorder="1" applyAlignment="1">
      <alignment horizontal="left"/>
    </xf>
    <xf numFmtId="0" fontId="13" fillId="7" borderId="0" xfId="116" applyFont="1" applyFill="1" applyAlignment="1"/>
    <xf numFmtId="0" fontId="16" fillId="6" borderId="7" xfId="116" applyFont="1" applyFill="1" applyBorder="1" applyAlignment="1">
      <alignment horizontal="left"/>
    </xf>
    <xf numFmtId="0" fontId="16" fillId="10" borderId="10" xfId="116" applyFont="1" applyFill="1" applyBorder="1" applyAlignment="1">
      <alignment horizontal="center"/>
    </xf>
    <xf numFmtId="0" fontId="16" fillId="7" borderId="1" xfId="116" applyFont="1" applyFill="1" applyBorder="1" applyAlignment="1">
      <alignment horizontal="right"/>
    </xf>
    <xf numFmtId="169" fontId="16" fillId="7" borderId="1" xfId="116" applyNumberFormat="1" applyFont="1" applyFill="1" applyBorder="1" applyAlignment="1">
      <alignment horizontal="center"/>
    </xf>
    <xf numFmtId="0" fontId="13" fillId="11" borderId="0" xfId="116" applyFont="1" applyFill="1" applyAlignment="1"/>
    <xf numFmtId="0" fontId="13" fillId="9" borderId="11" xfId="116" applyFont="1" applyFill="1" applyBorder="1" applyAlignment="1">
      <alignment horizontal="center"/>
    </xf>
    <xf numFmtId="0" fontId="13" fillId="9" borderId="12" xfId="116" applyFont="1" applyFill="1" applyBorder="1" applyAlignment="1">
      <alignment horizontal="center"/>
    </xf>
    <xf numFmtId="0" fontId="13" fillId="9" borderId="13" xfId="116" applyFont="1" applyFill="1" applyBorder="1" applyAlignment="1">
      <alignment horizontal="center"/>
    </xf>
    <xf numFmtId="0" fontId="13" fillId="10" borderId="14" xfId="116" applyFont="1" applyFill="1" applyBorder="1" applyAlignment="1">
      <alignment horizontal="center"/>
    </xf>
    <xf numFmtId="0" fontId="17" fillId="0" borderId="15" xfId="116" applyFont="1" applyBorder="1" applyAlignment="1">
      <alignment horizontal="center" wrapText="1"/>
    </xf>
    <xf numFmtId="0" fontId="17" fillId="7" borderId="16" xfId="116" applyFont="1" applyFill="1" applyBorder="1" applyAlignment="1">
      <alignment horizontal="center" wrapText="1"/>
    </xf>
    <xf numFmtId="0" fontId="17" fillId="7" borderId="17" xfId="116" applyFont="1" applyFill="1" applyBorder="1" applyAlignment="1">
      <alignment horizontal="center" wrapText="1"/>
    </xf>
    <xf numFmtId="0" fontId="21" fillId="11" borderId="0" xfId="116" applyFont="1" applyFill="1" applyAlignment="1"/>
    <xf numFmtId="0" fontId="13" fillId="8" borderId="18" xfId="116" applyFont="1" applyFill="1" applyBorder="1" applyAlignment="1"/>
    <xf numFmtId="170" fontId="13" fillId="0" borderId="12" xfId="116" applyNumberFormat="1" applyFont="1" applyBorder="1" applyAlignment="1">
      <alignment horizontal="center"/>
    </xf>
    <xf numFmtId="170" fontId="13" fillId="8" borderId="13" xfId="116" applyNumberFormat="1" applyFont="1" applyFill="1" applyBorder="1" applyAlignment="1">
      <alignment horizontal="center"/>
    </xf>
    <xf numFmtId="0" fontId="13" fillId="0" borderId="15" xfId="116" applyFont="1" applyBorder="1" applyAlignment="1"/>
    <xf numFmtId="3" fontId="13" fillId="0" borderId="12" xfId="116" applyNumberFormat="1" applyFont="1" applyBorder="1" applyAlignment="1">
      <alignment horizontal="center"/>
    </xf>
    <xf numFmtId="169" fontId="13" fillId="0" borderId="13" xfId="116" applyNumberFormat="1" applyFont="1" applyBorder="1" applyAlignment="1">
      <alignment horizontal="right"/>
    </xf>
    <xf numFmtId="171" fontId="13" fillId="11" borderId="0" xfId="116" applyNumberFormat="1" applyFont="1" applyFill="1" applyAlignment="1"/>
    <xf numFmtId="4" fontId="13" fillId="8" borderId="18" xfId="116" applyNumberFormat="1" applyFont="1" applyFill="1" applyBorder="1" applyAlignment="1">
      <alignment horizontal="right"/>
    </xf>
    <xf numFmtId="0" fontId="22" fillId="0" borderId="0" xfId="116" applyFont="1" applyAlignment="1"/>
    <xf numFmtId="0" fontId="13" fillId="8" borderId="19" xfId="116" applyFont="1" applyFill="1" applyBorder="1" applyAlignment="1"/>
    <xf numFmtId="170" fontId="13" fillId="0" borderId="20" xfId="116" applyNumberFormat="1" applyFont="1" applyBorder="1" applyAlignment="1">
      <alignment horizontal="center"/>
    </xf>
    <xf numFmtId="170" fontId="13" fillId="8" borderId="21" xfId="116" applyNumberFormat="1" applyFont="1" applyFill="1" applyBorder="1" applyAlignment="1">
      <alignment horizontal="center"/>
    </xf>
    <xf numFmtId="4" fontId="13" fillId="8" borderId="19" xfId="116" applyNumberFormat="1" applyFont="1" applyFill="1" applyBorder="1" applyAlignment="1">
      <alignment horizontal="right"/>
    </xf>
    <xf numFmtId="0" fontId="13" fillId="0" borderId="14" xfId="116" applyFont="1" applyBorder="1" applyAlignment="1"/>
    <xf numFmtId="3" fontId="13" fillId="0" borderId="20" xfId="116" applyNumberFormat="1" applyFont="1" applyBorder="1" applyAlignment="1">
      <alignment horizontal="center"/>
    </xf>
    <xf numFmtId="169" fontId="13" fillId="0" borderId="21" xfId="116" applyNumberFormat="1" applyFont="1" applyBorder="1" applyAlignment="1">
      <alignment horizontal="right"/>
    </xf>
    <xf numFmtId="0" fontId="13" fillId="0" borderId="22" xfId="116" applyFont="1" applyBorder="1" applyAlignment="1"/>
    <xf numFmtId="0" fontId="13" fillId="0" borderId="6" xfId="116" applyFont="1" applyBorder="1" applyAlignment="1">
      <alignment horizontal="center"/>
    </xf>
    <xf numFmtId="0" fontId="18" fillId="11" borderId="0" xfId="116" applyFont="1" applyFill="1" applyAlignment="1">
      <alignment wrapText="1"/>
    </xf>
    <xf numFmtId="0" fontId="23" fillId="0" borderId="0" xfId="116" applyFont="1" applyAlignment="1"/>
    <xf numFmtId="3" fontId="13" fillId="0" borderId="0" xfId="116" applyNumberFormat="1" applyFont="1" applyAlignment="1">
      <alignment horizontal="center"/>
    </xf>
    <xf numFmtId="172" fontId="13" fillId="8" borderId="11" xfId="116" applyNumberFormat="1" applyFont="1" applyFill="1" applyBorder="1" applyAlignment="1">
      <alignment horizontal="right"/>
    </xf>
    <xf numFmtId="172" fontId="13" fillId="8" borderId="18" xfId="116" applyNumberFormat="1" applyFont="1" applyFill="1" applyBorder="1" applyAlignment="1">
      <alignment horizontal="right"/>
    </xf>
    <xf numFmtId="3" fontId="24" fillId="3" borderId="0" xfId="3" applyNumberFormat="1" applyFont="1" applyAlignment="1">
      <alignment horizontal="center"/>
    </xf>
    <xf numFmtId="0" fontId="13" fillId="11" borderId="0" xfId="116" applyFont="1" applyFill="1" applyAlignment="1">
      <alignment horizontal="center"/>
    </xf>
    <xf numFmtId="0" fontId="13" fillId="0" borderId="0" xfId="116" applyFont="1" applyAlignment="1">
      <alignment wrapText="1"/>
    </xf>
    <xf numFmtId="0" fontId="22" fillId="0" borderId="6" xfId="116" applyFont="1" applyBorder="1" applyAlignment="1">
      <alignment horizontal="center"/>
    </xf>
    <xf numFmtId="0" fontId="18" fillId="0" borderId="6" xfId="116" applyFont="1" applyBorder="1" applyAlignment="1">
      <alignment wrapText="1"/>
    </xf>
    <xf numFmtId="0" fontId="17" fillId="0" borderId="0" xfId="116" applyFont="1" applyAlignment="1">
      <alignment horizontal="left" wrapText="1"/>
    </xf>
    <xf numFmtId="0" fontId="17" fillId="12" borderId="0" xfId="116" applyFont="1" applyFill="1" applyAlignment="1">
      <alignment horizontal="left" wrapText="1"/>
    </xf>
    <xf numFmtId="0" fontId="14" fillId="0" borderId="0" xfId="116" applyFont="1" applyAlignment="1">
      <alignment horizontal="center"/>
    </xf>
    <xf numFmtId="0" fontId="16" fillId="6" borderId="0" xfId="116" applyFont="1" applyFill="1" applyAlignment="1">
      <alignment horizontal="center"/>
    </xf>
    <xf numFmtId="0" fontId="16" fillId="7" borderId="0" xfId="116" applyFont="1" applyFill="1" applyAlignment="1">
      <alignment horizontal="center"/>
    </xf>
    <xf numFmtId="0" fontId="13" fillId="9" borderId="8" xfId="116" applyFont="1" applyFill="1" applyBorder="1" applyAlignment="1">
      <alignment horizontal="center"/>
    </xf>
    <xf numFmtId="0" fontId="18" fillId="0" borderId="9" xfId="116" applyFont="1" applyBorder="1" applyAlignment="1">
      <alignment wrapText="1"/>
    </xf>
    <xf numFmtId="0" fontId="25" fillId="0" borderId="0" xfId="0" applyFont="1" applyAlignment="1">
      <alignment horizontal="left"/>
    </xf>
    <xf numFmtId="0" fontId="9" fillId="0" borderId="0" xfId="0" quotePrefix="1" applyFont="1" applyAlignment="1">
      <alignment horizontal="center"/>
    </xf>
    <xf numFmtId="0" fontId="25" fillId="0" borderId="0" xfId="0" applyFont="1" applyAlignment="1">
      <alignment horizontal="center"/>
    </xf>
    <xf numFmtId="0" fontId="9" fillId="0" borderId="23" xfId="0" applyFont="1" applyBorder="1"/>
    <xf numFmtId="0" fontId="12" fillId="5" borderId="24" xfId="0" applyFont="1" applyFill="1" applyBorder="1" applyAlignment="1">
      <alignment horizontal="center"/>
    </xf>
    <xf numFmtId="0" fontId="12" fillId="5" borderId="25" xfId="0" applyFont="1" applyFill="1" applyBorder="1" applyAlignment="1">
      <alignment horizontal="center"/>
    </xf>
    <xf numFmtId="0" fontId="0" fillId="0" borderId="26" xfId="0" applyBorder="1"/>
    <xf numFmtId="0" fontId="0" fillId="0" borderId="0" xfId="0" applyBorder="1" applyAlignment="1">
      <alignment horizontal="center"/>
    </xf>
    <xf numFmtId="0" fontId="0" fillId="0" borderId="27" xfId="0" applyBorder="1" applyAlignment="1">
      <alignment horizontal="center"/>
    </xf>
    <xf numFmtId="164" fontId="0" fillId="0" borderId="0" xfId="1" applyNumberFormat="1" applyFont="1" applyBorder="1" applyAlignment="1">
      <alignment horizontal="center"/>
    </xf>
    <xf numFmtId="164" fontId="0" fillId="0" borderId="27" xfId="1" applyNumberFormat="1" applyFont="1" applyBorder="1" applyAlignment="1">
      <alignment horizontal="center"/>
    </xf>
    <xf numFmtId="0" fontId="9" fillId="0" borderId="26" xfId="0" applyFont="1" applyBorder="1"/>
    <xf numFmtId="0" fontId="12" fillId="5" borderId="0" xfId="0" applyFont="1" applyFill="1" applyBorder="1" applyAlignment="1">
      <alignment horizontal="center"/>
    </xf>
    <xf numFmtId="0" fontId="12" fillId="5" borderId="27" xfId="0" applyFont="1" applyFill="1" applyBorder="1" applyAlignment="1">
      <alignment horizontal="center"/>
    </xf>
    <xf numFmtId="44" fontId="0" fillId="0" borderId="0" xfId="133" applyFont="1" applyBorder="1" applyAlignment="1">
      <alignment horizontal="center"/>
    </xf>
    <xf numFmtId="0" fontId="0" fillId="0" borderId="28" xfId="0" applyBorder="1"/>
    <xf numFmtId="0" fontId="0" fillId="0" borderId="29" xfId="0" applyBorder="1" applyAlignment="1">
      <alignment horizontal="center"/>
    </xf>
    <xf numFmtId="0" fontId="0" fillId="0" borderId="30" xfId="0" applyBorder="1" applyAlignment="1">
      <alignment horizontal="center"/>
    </xf>
  </cellXfs>
  <cellStyles count="152">
    <cellStyle name="Accent6" xfId="3" builtinId="49"/>
    <cellStyle name="Comma" xfId="1" builtinId="3"/>
    <cellStyle name="Currency" xfId="133"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Good" xfId="2" builtinId="26"/>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Normal" xfId="0" builtinId="0"/>
    <cellStyle name="Normal 2" xfId="116"/>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workbookViewId="0">
      <selection activeCell="C26" sqref="C26"/>
    </sheetView>
  </sheetViews>
  <sheetFormatPr baseColWidth="10" defaultRowHeight="15" x14ac:dyDescent="0"/>
  <cols>
    <col min="2" max="2" width="26.1640625" customWidth="1"/>
    <col min="3" max="3" width="17" style="2" customWidth="1"/>
    <col min="4" max="9" width="20.6640625" style="2" customWidth="1"/>
    <col min="10" max="10" width="14.1640625" customWidth="1"/>
  </cols>
  <sheetData>
    <row r="1" spans="1:9" ht="19">
      <c r="A1" s="9" t="s">
        <v>61</v>
      </c>
      <c r="C1" s="87" t="s">
        <v>67</v>
      </c>
    </row>
    <row r="2" spans="1:9">
      <c r="C2" s="5" t="s">
        <v>62</v>
      </c>
      <c r="D2" s="5">
        <v>1.85</v>
      </c>
      <c r="E2" s="5">
        <v>1.65</v>
      </c>
      <c r="F2" s="5">
        <v>1.5</v>
      </c>
      <c r="G2" s="5">
        <v>1.3</v>
      </c>
      <c r="H2" s="5">
        <v>1.18</v>
      </c>
      <c r="I2" s="5">
        <v>1.1499999999999999</v>
      </c>
    </row>
    <row r="3" spans="1:9">
      <c r="C3" s="13" t="s">
        <v>0</v>
      </c>
      <c r="D3" s="13" t="s">
        <v>1</v>
      </c>
      <c r="E3" s="13" t="s">
        <v>2</v>
      </c>
      <c r="F3" s="13" t="s">
        <v>3</v>
      </c>
      <c r="G3" s="13" t="s">
        <v>4</v>
      </c>
      <c r="H3" s="13" t="s">
        <v>8</v>
      </c>
      <c r="I3" s="13" t="s">
        <v>9</v>
      </c>
    </row>
    <row r="4" spans="1:9">
      <c r="B4" t="s">
        <v>5</v>
      </c>
      <c r="C4" s="1">
        <v>1300000</v>
      </c>
      <c r="D4" s="1">
        <f t="shared" ref="D4:I4" si="0">D2*C4</f>
        <v>2405000</v>
      </c>
      <c r="E4" s="1">
        <f t="shared" si="0"/>
        <v>3968250</v>
      </c>
      <c r="F4" s="1">
        <f t="shared" si="0"/>
        <v>5952375</v>
      </c>
      <c r="G4" s="1">
        <f t="shared" si="0"/>
        <v>7738087.5</v>
      </c>
      <c r="H4" s="1">
        <f t="shared" si="0"/>
        <v>9130943.25</v>
      </c>
      <c r="I4" s="1">
        <f t="shared" si="0"/>
        <v>10500584.737499999</v>
      </c>
    </row>
    <row r="5" spans="1:9">
      <c r="B5" t="s">
        <v>7</v>
      </c>
      <c r="C5" s="1">
        <v>500000</v>
      </c>
      <c r="D5" s="1">
        <f t="shared" ref="D5:I5" si="1">D2*C5</f>
        <v>925000</v>
      </c>
      <c r="E5" s="1">
        <f t="shared" si="1"/>
        <v>1526250</v>
      </c>
      <c r="F5" s="1">
        <f t="shared" si="1"/>
        <v>2289375</v>
      </c>
      <c r="G5" s="1">
        <f t="shared" si="1"/>
        <v>2976187.5</v>
      </c>
      <c r="H5" s="1">
        <f t="shared" si="1"/>
        <v>3511901.25</v>
      </c>
      <c r="I5" s="1">
        <f t="shared" si="1"/>
        <v>4038686.4374999995</v>
      </c>
    </row>
    <row r="6" spans="1:9">
      <c r="B6" t="s">
        <v>6</v>
      </c>
      <c r="C6" s="1">
        <v>800000</v>
      </c>
      <c r="D6" s="1">
        <f t="shared" ref="D6:I6" si="2">D2*C6</f>
        <v>1480000</v>
      </c>
      <c r="E6" s="1">
        <f t="shared" si="2"/>
        <v>2442000</v>
      </c>
      <c r="F6" s="1">
        <f t="shared" si="2"/>
        <v>3663000</v>
      </c>
      <c r="G6" s="1">
        <f t="shared" si="2"/>
        <v>4761900</v>
      </c>
      <c r="H6" s="1">
        <f t="shared" si="2"/>
        <v>5619042</v>
      </c>
      <c r="I6" s="1">
        <f t="shared" si="2"/>
        <v>6461898.2999999998</v>
      </c>
    </row>
    <row r="8" spans="1:9">
      <c r="C8" s="6" t="s">
        <v>24</v>
      </c>
      <c r="D8" s="6" t="s">
        <v>16</v>
      </c>
      <c r="E8" s="6" t="s">
        <v>17</v>
      </c>
      <c r="F8" s="6" t="s">
        <v>18</v>
      </c>
    </row>
    <row r="9" spans="1:9">
      <c r="B9" t="s">
        <v>26</v>
      </c>
      <c r="C9" s="75">
        <v>500000</v>
      </c>
      <c r="D9" s="75">
        <v>1250000</v>
      </c>
      <c r="E9" s="75">
        <v>2500000</v>
      </c>
      <c r="F9" s="75">
        <v>4500000</v>
      </c>
    </row>
    <row r="10" spans="1:9">
      <c r="B10" t="s">
        <v>15</v>
      </c>
      <c r="C10" s="7">
        <v>0.02</v>
      </c>
      <c r="D10" s="7"/>
      <c r="E10" s="7"/>
      <c r="F10" s="7"/>
      <c r="G10" s="7"/>
    </row>
    <row r="12" spans="1:9">
      <c r="C12" s="5" t="s">
        <v>62</v>
      </c>
      <c r="D12" s="5">
        <v>0.7</v>
      </c>
      <c r="E12" s="5">
        <v>0.6</v>
      </c>
      <c r="F12" s="5">
        <v>0.5</v>
      </c>
    </row>
    <row r="13" spans="1:9">
      <c r="C13" s="2" t="s">
        <v>24</v>
      </c>
      <c r="D13" s="2" t="s">
        <v>16</v>
      </c>
      <c r="E13" s="2" t="s">
        <v>17</v>
      </c>
      <c r="F13" s="2" t="s">
        <v>18</v>
      </c>
    </row>
    <row r="14" spans="1:9">
      <c r="B14" t="s">
        <v>70</v>
      </c>
      <c r="C14" s="7">
        <v>0.01</v>
      </c>
      <c r="D14" s="7">
        <f>D12*C14</f>
        <v>6.9999999999999993E-3</v>
      </c>
      <c r="E14" s="7">
        <f>E12*D14</f>
        <v>4.1999999999999997E-3</v>
      </c>
      <c r="F14" s="7">
        <f>F12*E14</f>
        <v>2.0999999999999999E-3</v>
      </c>
      <c r="G14" s="7"/>
    </row>
    <row r="15" spans="1:9">
      <c r="B15" t="s">
        <v>71</v>
      </c>
      <c r="C15" s="7">
        <v>7.4999999999999997E-3</v>
      </c>
      <c r="D15" s="7">
        <f>D12*C15</f>
        <v>5.2499999999999995E-3</v>
      </c>
      <c r="E15" s="7">
        <f>E12*D15</f>
        <v>3.1499999999999996E-3</v>
      </c>
      <c r="F15" s="7">
        <f>F12*E15</f>
        <v>1.5749999999999998E-3</v>
      </c>
      <c r="G15" s="7"/>
    </row>
    <row r="16" spans="1:9">
      <c r="B16" t="s">
        <v>72</v>
      </c>
      <c r="C16" s="7">
        <v>2.5000000000000001E-3</v>
      </c>
      <c r="D16" s="7">
        <f>D12*C16</f>
        <v>1.7499999999999998E-3</v>
      </c>
      <c r="E16" s="7">
        <f>E12*D16</f>
        <v>1.0499999999999999E-3</v>
      </c>
      <c r="F16" s="7">
        <f>F12*E16</f>
        <v>5.2499999999999997E-4</v>
      </c>
      <c r="G16" s="7"/>
    </row>
    <row r="17" spans="2:9">
      <c r="B17" s="10" t="s">
        <v>25</v>
      </c>
      <c r="C17" s="2" t="s">
        <v>63</v>
      </c>
      <c r="D17" s="2" t="s">
        <v>64</v>
      </c>
      <c r="E17" s="2" t="s">
        <v>65</v>
      </c>
      <c r="F17" s="2" t="s">
        <v>66</v>
      </c>
      <c r="G17" s="7"/>
    </row>
    <row r="18" spans="2:9">
      <c r="B18" s="8" t="s">
        <v>19</v>
      </c>
      <c r="C18" s="12">
        <f>SUM(C14:C16)</f>
        <v>0.02</v>
      </c>
      <c r="D18" s="12">
        <f>SUM(D14:D16)</f>
        <v>1.3999999999999999E-2</v>
      </c>
      <c r="E18" s="12">
        <f>SUM(E14:E16)</f>
        <v>8.3999999999999995E-3</v>
      </c>
      <c r="F18" s="12">
        <f>SUM(F14:F16)</f>
        <v>4.1999999999999997E-3</v>
      </c>
      <c r="G18" s="6"/>
    </row>
    <row r="21" spans="2:9">
      <c r="B21" s="8" t="s">
        <v>21</v>
      </c>
    </row>
    <row r="22" spans="2:9">
      <c r="B22" t="s">
        <v>20</v>
      </c>
      <c r="C22" s="88" t="s">
        <v>11</v>
      </c>
      <c r="D22" s="88" t="s">
        <v>12</v>
      </c>
      <c r="E22" s="88" t="s">
        <v>13</v>
      </c>
      <c r="G22" s="89" t="s">
        <v>68</v>
      </c>
    </row>
    <row r="23" spans="2:9">
      <c r="B23" t="s">
        <v>14</v>
      </c>
      <c r="C23" s="4">
        <v>0</v>
      </c>
      <c r="D23" s="4">
        <v>0.25</v>
      </c>
      <c r="E23" s="4">
        <v>0.5</v>
      </c>
    </row>
    <row r="25" spans="2:9">
      <c r="B25" s="8" t="s">
        <v>22</v>
      </c>
      <c r="G25" s="89" t="s">
        <v>68</v>
      </c>
    </row>
    <row r="26" spans="2:9">
      <c r="B26" t="s">
        <v>23</v>
      </c>
    </row>
    <row r="27" spans="2:9">
      <c r="B27" t="s">
        <v>73</v>
      </c>
      <c r="C27" s="3"/>
      <c r="D27" s="3"/>
      <c r="E27" s="3"/>
    </row>
    <row r="28" spans="2:9">
      <c r="C28" s="4"/>
      <c r="D28" s="4"/>
      <c r="E28" s="4"/>
    </row>
    <row r="29" spans="2:9">
      <c r="B29" s="8" t="s">
        <v>69</v>
      </c>
    </row>
    <row r="31" spans="2:9" ht="16" thickBot="1"/>
    <row r="32" spans="2:9">
      <c r="B32" s="90" t="s">
        <v>29</v>
      </c>
      <c r="C32" s="91" t="s">
        <v>0</v>
      </c>
      <c r="D32" s="91" t="s">
        <v>1</v>
      </c>
      <c r="E32" s="91" t="s">
        <v>2</v>
      </c>
      <c r="F32" s="91" t="s">
        <v>3</v>
      </c>
      <c r="G32" s="91" t="s">
        <v>4</v>
      </c>
      <c r="H32" s="91" t="s">
        <v>8</v>
      </c>
      <c r="I32" s="92" t="s">
        <v>9</v>
      </c>
    </row>
    <row r="33" spans="2:9">
      <c r="B33" s="93"/>
      <c r="C33" s="94"/>
      <c r="D33" s="94"/>
      <c r="E33" s="94"/>
      <c r="F33" s="94"/>
      <c r="G33" s="94"/>
      <c r="H33" s="94"/>
      <c r="I33" s="95"/>
    </row>
    <row r="34" spans="2:9">
      <c r="B34" s="93" t="s">
        <v>5</v>
      </c>
      <c r="C34" s="96">
        <f>IF(C4&lt;T1_,C4,T1_)</f>
        <v>500000</v>
      </c>
      <c r="D34" s="96">
        <f>IF(D4&lt;T1_,D4,T1_)</f>
        <v>500000</v>
      </c>
      <c r="E34" s="96">
        <f>IF(E4&lt;T1_,E4,T1_)</f>
        <v>500000</v>
      </c>
      <c r="F34" s="96">
        <f>IF(F4&lt;T1_,F4,T1_)</f>
        <v>500000</v>
      </c>
      <c r="G34" s="96">
        <f>IF(G4&lt;T1_,G4,T1_)</f>
        <v>500000</v>
      </c>
      <c r="H34" s="96">
        <f>IF(H4&lt;T1_,H4,T1_)</f>
        <v>500000</v>
      </c>
      <c r="I34" s="97">
        <f>IF(I4&lt;T1_,I4,T1_)</f>
        <v>500000</v>
      </c>
    </row>
    <row r="35" spans="2:9">
      <c r="B35" s="93" t="s">
        <v>7</v>
      </c>
      <c r="C35" s="94"/>
      <c r="D35" s="94"/>
      <c r="E35" s="94"/>
      <c r="F35" s="94"/>
      <c r="G35" s="94"/>
      <c r="H35" s="94"/>
      <c r="I35" s="95"/>
    </row>
    <row r="36" spans="2:9">
      <c r="B36" s="93" t="s">
        <v>6</v>
      </c>
      <c r="C36" s="94"/>
      <c r="D36" s="94"/>
      <c r="E36" s="94"/>
      <c r="F36" s="94"/>
      <c r="G36" s="94"/>
      <c r="H36" s="94"/>
      <c r="I36" s="95"/>
    </row>
    <row r="37" spans="2:9">
      <c r="B37" s="93"/>
      <c r="C37" s="94"/>
      <c r="D37" s="94"/>
      <c r="E37" s="94"/>
      <c r="F37" s="94"/>
      <c r="G37" s="94"/>
      <c r="H37" s="94"/>
      <c r="I37" s="95"/>
    </row>
    <row r="38" spans="2:9">
      <c r="B38" s="98" t="s">
        <v>30</v>
      </c>
      <c r="C38" s="99" t="s">
        <v>0</v>
      </c>
      <c r="D38" s="99" t="s">
        <v>1</v>
      </c>
      <c r="E38" s="99" t="s">
        <v>2</v>
      </c>
      <c r="F38" s="99" t="s">
        <v>3</v>
      </c>
      <c r="G38" s="99" t="s">
        <v>4</v>
      </c>
      <c r="H38" s="99" t="s">
        <v>8</v>
      </c>
      <c r="I38" s="100" t="s">
        <v>9</v>
      </c>
    </row>
    <row r="39" spans="2:9">
      <c r="B39" s="93"/>
      <c r="C39" s="94"/>
      <c r="D39" s="94"/>
      <c r="E39" s="94"/>
      <c r="F39" s="94"/>
      <c r="G39" s="94"/>
      <c r="H39" s="94"/>
      <c r="I39" s="95"/>
    </row>
    <row r="40" spans="2:9">
      <c r="B40" s="93" t="s">
        <v>5</v>
      </c>
      <c r="C40" s="96">
        <f>IF(C4&gt;T1_,IF(C4&lt;T2_,C4-T1_,T2_-T1_),0)</f>
        <v>750000</v>
      </c>
      <c r="D40" s="96">
        <f>IF(D4&gt;T1_,IF(D4&lt;T2_,D4-T1_,T2_-T1_),0)</f>
        <v>750000</v>
      </c>
      <c r="E40" s="96">
        <f>IF(E4&gt;T1_,IF(E4&lt;T2_,E4-T1_,T2_-T1_),0)</f>
        <v>750000</v>
      </c>
      <c r="F40" s="96">
        <f>IF(F4&gt;T1_,IF(F4&lt;T2_,F4-T1_,T2_-T1_),0)</f>
        <v>750000</v>
      </c>
      <c r="G40" s="96">
        <f>IF(G4&gt;T1_,IF(G4&lt;T2_,G4-T1_,T2_-T1_),0)</f>
        <v>750000</v>
      </c>
      <c r="H40" s="96">
        <f>IF(H4&gt;T1_,IF(H4&lt;T2_,H4-T1_,T2_-T1_),0)</f>
        <v>750000</v>
      </c>
      <c r="I40" s="97">
        <f>IF(I4&gt;T1_,IF(I4&lt;T2_,I4-T1_,T2_-T1_),0)</f>
        <v>750000</v>
      </c>
    </row>
    <row r="41" spans="2:9">
      <c r="B41" s="93" t="s">
        <v>7</v>
      </c>
      <c r="C41" s="94"/>
      <c r="D41" s="94"/>
      <c r="E41" s="94"/>
      <c r="F41" s="94"/>
      <c r="G41" s="94"/>
      <c r="H41" s="94"/>
      <c r="I41" s="95"/>
    </row>
    <row r="42" spans="2:9">
      <c r="B42" s="93" t="s">
        <v>6</v>
      </c>
      <c r="C42" s="94"/>
      <c r="D42" s="94"/>
      <c r="E42" s="94"/>
      <c r="F42" s="94"/>
      <c r="G42" s="94"/>
      <c r="H42" s="94"/>
      <c r="I42" s="95"/>
    </row>
    <row r="43" spans="2:9">
      <c r="B43" s="93"/>
      <c r="C43" s="94"/>
      <c r="D43" s="94"/>
      <c r="E43" s="94"/>
      <c r="F43" s="94"/>
      <c r="G43" s="94"/>
      <c r="H43" s="94"/>
      <c r="I43" s="95"/>
    </row>
    <row r="44" spans="2:9">
      <c r="B44" s="98" t="s">
        <v>31</v>
      </c>
      <c r="C44" s="99" t="s">
        <v>0</v>
      </c>
      <c r="D44" s="99" t="s">
        <v>1</v>
      </c>
      <c r="E44" s="99" t="s">
        <v>2</v>
      </c>
      <c r="F44" s="99" t="s">
        <v>3</v>
      </c>
      <c r="G44" s="99" t="s">
        <v>4</v>
      </c>
      <c r="H44" s="99" t="s">
        <v>8</v>
      </c>
      <c r="I44" s="100" t="s">
        <v>9</v>
      </c>
    </row>
    <row r="45" spans="2:9">
      <c r="B45" s="93"/>
      <c r="C45" s="94"/>
      <c r="D45" s="94"/>
      <c r="E45" s="94"/>
      <c r="F45" s="94"/>
      <c r="G45" s="94"/>
      <c r="H45" s="94"/>
      <c r="I45" s="95"/>
    </row>
    <row r="46" spans="2:9">
      <c r="B46" s="93" t="s">
        <v>5</v>
      </c>
      <c r="C46" s="96">
        <f>IF(C4&gt;T2_,IF(C4&lt;T3_,C4-T2_,T3_-T2_))</f>
        <v>50000</v>
      </c>
      <c r="D46" s="94"/>
      <c r="E46" s="94"/>
      <c r="F46" s="94"/>
      <c r="G46" s="94"/>
      <c r="H46" s="94"/>
      <c r="I46" s="95"/>
    </row>
    <row r="47" spans="2:9">
      <c r="B47" s="93" t="s">
        <v>7</v>
      </c>
      <c r="C47" s="94"/>
      <c r="D47" s="94"/>
      <c r="E47" s="94"/>
      <c r="F47" s="94"/>
      <c r="G47" s="94"/>
      <c r="H47" s="94"/>
      <c r="I47" s="95"/>
    </row>
    <row r="48" spans="2:9">
      <c r="B48" s="93" t="s">
        <v>6</v>
      </c>
      <c r="C48" s="94"/>
      <c r="D48" s="94"/>
      <c r="E48" s="94"/>
      <c r="F48" s="94"/>
      <c r="G48" s="94"/>
      <c r="H48" s="94"/>
      <c r="I48" s="95"/>
    </row>
    <row r="49" spans="2:9">
      <c r="B49" s="93"/>
      <c r="C49" s="94"/>
      <c r="D49" s="94"/>
      <c r="E49" s="94"/>
      <c r="F49" s="94"/>
      <c r="G49" s="94"/>
      <c r="H49" s="94"/>
      <c r="I49" s="95"/>
    </row>
    <row r="50" spans="2:9">
      <c r="B50" s="98" t="s">
        <v>32</v>
      </c>
      <c r="C50" s="99" t="s">
        <v>0</v>
      </c>
      <c r="D50" s="99" t="s">
        <v>1</v>
      </c>
      <c r="E50" s="99" t="s">
        <v>2</v>
      </c>
      <c r="F50" s="99" t="s">
        <v>3</v>
      </c>
      <c r="G50" s="99" t="s">
        <v>4</v>
      </c>
      <c r="H50" s="99" t="s">
        <v>8</v>
      </c>
      <c r="I50" s="100" t="s">
        <v>9</v>
      </c>
    </row>
    <row r="51" spans="2:9">
      <c r="B51" s="93"/>
      <c r="C51" s="94"/>
      <c r="D51" s="94"/>
      <c r="E51" s="94"/>
      <c r="F51" s="94"/>
      <c r="G51" s="94"/>
      <c r="H51" s="94"/>
      <c r="I51" s="95"/>
    </row>
    <row r="52" spans="2:9">
      <c r="B52" s="93" t="s">
        <v>5</v>
      </c>
      <c r="C52" s="94"/>
      <c r="D52" s="94"/>
      <c r="E52" s="94"/>
      <c r="F52" s="94"/>
      <c r="G52" s="94"/>
      <c r="H52" s="94"/>
      <c r="I52" s="95"/>
    </row>
    <row r="53" spans="2:9">
      <c r="B53" s="93" t="s">
        <v>7</v>
      </c>
      <c r="C53" s="94"/>
      <c r="D53" s="94"/>
      <c r="E53" s="94"/>
      <c r="F53" s="94"/>
      <c r="G53" s="94"/>
      <c r="H53" s="94"/>
      <c r="I53" s="95"/>
    </row>
    <row r="54" spans="2:9">
      <c r="B54" s="93" t="s">
        <v>6</v>
      </c>
      <c r="C54" s="94"/>
      <c r="D54" s="94"/>
      <c r="E54" s="94"/>
      <c r="F54" s="94"/>
      <c r="G54" s="94"/>
      <c r="H54" s="94"/>
      <c r="I54" s="95"/>
    </row>
    <row r="55" spans="2:9">
      <c r="B55" s="93"/>
      <c r="C55" s="94"/>
      <c r="D55" s="94"/>
      <c r="E55" s="94"/>
      <c r="F55" s="94"/>
      <c r="G55" s="94"/>
      <c r="H55" s="94"/>
      <c r="I55" s="95"/>
    </row>
    <row r="56" spans="2:9">
      <c r="B56" s="98" t="s">
        <v>74</v>
      </c>
      <c r="C56" s="99" t="s">
        <v>0</v>
      </c>
      <c r="D56" s="99" t="s">
        <v>1</v>
      </c>
      <c r="E56" s="99" t="s">
        <v>2</v>
      </c>
      <c r="F56" s="99" t="s">
        <v>3</v>
      </c>
      <c r="G56" s="99" t="s">
        <v>4</v>
      </c>
      <c r="H56" s="99" t="s">
        <v>8</v>
      </c>
      <c r="I56" s="100" t="s">
        <v>9</v>
      </c>
    </row>
    <row r="57" spans="2:9">
      <c r="B57" s="93"/>
      <c r="C57" s="94"/>
      <c r="D57" s="94"/>
      <c r="E57" s="94"/>
      <c r="F57" s="94"/>
      <c r="G57" s="94"/>
      <c r="H57" s="94"/>
      <c r="I57" s="95"/>
    </row>
    <row r="58" spans="2:9">
      <c r="B58" s="93" t="s">
        <v>5</v>
      </c>
      <c r="C58" s="101">
        <f>P1_*C34+C40*P2_</f>
        <v>20500</v>
      </c>
      <c r="D58" s="94"/>
      <c r="E58" s="94"/>
      <c r="F58" s="94"/>
      <c r="G58" s="94"/>
      <c r="H58" s="94"/>
      <c r="I58" s="95"/>
    </row>
    <row r="59" spans="2:9">
      <c r="B59" s="93" t="s">
        <v>7</v>
      </c>
      <c r="C59" s="94"/>
      <c r="D59" s="94"/>
      <c r="E59" s="94"/>
      <c r="F59" s="94"/>
      <c r="G59" s="94"/>
      <c r="H59" s="94"/>
      <c r="I59" s="95"/>
    </row>
    <row r="60" spans="2:9" ht="16" thickBot="1">
      <c r="B60" s="102" t="s">
        <v>6</v>
      </c>
      <c r="C60" s="103"/>
      <c r="D60" s="103"/>
      <c r="E60" s="103"/>
      <c r="F60" s="103"/>
      <c r="G60" s="103"/>
      <c r="H60" s="103"/>
      <c r="I60" s="104"/>
    </row>
    <row r="63" spans="2:9">
      <c r="B63" s="11" t="s">
        <v>27</v>
      </c>
      <c r="C63" s="14">
        <f>8000*12</f>
        <v>96000</v>
      </c>
      <c r="D63" s="14">
        <f t="shared" ref="D63:I63" si="3">C63*1.15</f>
        <v>110399.99999999999</v>
      </c>
      <c r="E63" s="14">
        <f t="shared" si="3"/>
        <v>126959.99999999997</v>
      </c>
      <c r="F63" s="14">
        <f t="shared" si="3"/>
        <v>146003.99999999994</v>
      </c>
      <c r="G63" s="14">
        <f t="shared" si="3"/>
        <v>167904.59999999992</v>
      </c>
      <c r="H63" s="14">
        <f t="shared" si="3"/>
        <v>193090.28999999989</v>
      </c>
      <c r="I63" s="14">
        <f t="shared" si="3"/>
        <v>222053.83349999986</v>
      </c>
    </row>
    <row r="65" spans="2:9">
      <c r="B65" s="11" t="s">
        <v>28</v>
      </c>
      <c r="C65" s="15">
        <f t="shared" ref="C65:I65" si="4">C63/12</f>
        <v>8000</v>
      </c>
      <c r="D65" s="15">
        <f t="shared" si="4"/>
        <v>9199.9999999999982</v>
      </c>
      <c r="E65" s="15">
        <f t="shared" si="4"/>
        <v>10579.999999999998</v>
      </c>
      <c r="F65" s="15">
        <f t="shared" si="4"/>
        <v>12166.999999999995</v>
      </c>
      <c r="G65" s="15">
        <f t="shared" si="4"/>
        <v>13992.049999999994</v>
      </c>
      <c r="H65" s="15">
        <f t="shared" si="4"/>
        <v>16090.857499999991</v>
      </c>
      <c r="I65" s="15">
        <f t="shared" si="4"/>
        <v>18504.486124999989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5" workbookViewId="0">
      <selection activeCell="O23" sqref="O23"/>
    </sheetView>
  </sheetViews>
  <sheetFormatPr baseColWidth="10" defaultColWidth="17.33203125" defaultRowHeight="15.75" customHeight="1" x14ac:dyDescent="0"/>
  <cols>
    <col min="1" max="1" width="2.33203125" style="17" customWidth="1"/>
    <col min="2" max="2" width="13.1640625" style="17" customWidth="1"/>
    <col min="3" max="4" width="18.1640625" style="17" customWidth="1"/>
    <col min="5" max="5" width="9.83203125" style="17" customWidth="1"/>
    <col min="6" max="6" width="1.1640625" style="17" customWidth="1"/>
    <col min="7" max="8" width="12" style="17" customWidth="1"/>
    <col min="9" max="9" width="2.33203125" style="17" customWidth="1"/>
    <col min="10" max="10" width="40.33203125" style="17" customWidth="1"/>
    <col min="11" max="11" width="8.6640625" style="17" customWidth="1"/>
    <col min="12" max="12" width="11" style="17" customWidth="1"/>
    <col min="13" max="16" width="8.6640625" style="17" customWidth="1"/>
    <col min="17" max="17" width="9.33203125" style="17" customWidth="1"/>
    <col min="18" max="16384" width="17.33203125" style="17"/>
  </cols>
  <sheetData>
    <row r="1" spans="1:17" ht="12">
      <c r="A1" s="16"/>
      <c r="B1" s="16" t="s">
        <v>60</v>
      </c>
      <c r="E1" s="16"/>
      <c r="F1" s="16"/>
      <c r="G1" s="16"/>
      <c r="H1" s="16"/>
      <c r="I1" s="16"/>
      <c r="J1" s="16"/>
    </row>
    <row r="2" spans="1:17" ht="18" customHeight="1">
      <c r="A2" s="16"/>
      <c r="B2" s="82" t="s">
        <v>33</v>
      </c>
      <c r="C2" s="77"/>
      <c r="D2" s="77"/>
      <c r="E2" s="77"/>
      <c r="F2" s="77"/>
      <c r="G2" s="77"/>
      <c r="H2" s="77"/>
      <c r="I2" s="77"/>
      <c r="J2" s="77"/>
      <c r="K2" s="16"/>
      <c r="L2" s="16"/>
      <c r="M2" s="16"/>
      <c r="N2" s="16"/>
      <c r="O2" s="16"/>
      <c r="P2" s="16"/>
      <c r="Q2" s="16"/>
    </row>
    <row r="3" spans="1:17" ht="12">
      <c r="A3" s="16"/>
      <c r="B3" s="16"/>
      <c r="E3" s="16"/>
      <c r="F3" s="16"/>
      <c r="G3" s="16"/>
      <c r="H3" s="16"/>
      <c r="I3" s="16"/>
      <c r="J3" s="16"/>
      <c r="L3" s="18" t="s">
        <v>34</v>
      </c>
    </row>
    <row r="4" spans="1:17" ht="12">
      <c r="A4" s="16"/>
      <c r="B4" s="83" t="s">
        <v>35</v>
      </c>
      <c r="C4" s="77"/>
      <c r="D4" s="77"/>
      <c r="E4" s="77"/>
      <c r="F4" s="16"/>
      <c r="G4" s="84" t="s">
        <v>36</v>
      </c>
      <c r="H4" s="77"/>
      <c r="I4" s="16"/>
      <c r="J4" s="19" t="s">
        <v>37</v>
      </c>
      <c r="L4" s="20">
        <v>1</v>
      </c>
    </row>
    <row r="5" spans="1:17" ht="12">
      <c r="A5" s="16"/>
      <c r="B5" s="21"/>
      <c r="C5" s="22"/>
      <c r="D5" s="23"/>
      <c r="E5" s="23"/>
      <c r="F5" s="23"/>
      <c r="G5" s="21"/>
      <c r="H5" s="21"/>
      <c r="I5" s="16"/>
      <c r="J5" s="24" t="str">
        <f>IF(OR(O21="",O21=0),"","Do Not Skip Rows When Entering Upper Limits of Each Tier.")</f>
        <v/>
      </c>
    </row>
    <row r="6" spans="1:17" ht="15.75" customHeight="1">
      <c r="A6" s="25"/>
      <c r="B6" s="26" t="s">
        <v>38</v>
      </c>
      <c r="C6" s="27">
        <v>3000000</v>
      </c>
      <c r="D6" s="28"/>
      <c r="E6" s="23"/>
      <c r="F6" s="29"/>
      <c r="G6" s="30" t="s">
        <v>39</v>
      </c>
      <c r="H6" s="31">
        <f>SUM(H12:H20)</f>
        <v>29000</v>
      </c>
      <c r="I6" s="32"/>
      <c r="J6" s="24"/>
      <c r="K6" s="16"/>
      <c r="L6" s="16"/>
      <c r="M6" s="16"/>
      <c r="N6" s="16"/>
      <c r="O6" s="16"/>
      <c r="P6" s="16"/>
      <c r="Q6" s="16"/>
    </row>
    <row r="7" spans="1:17" ht="12">
      <c r="A7" s="16"/>
      <c r="B7" s="33"/>
      <c r="C7" s="34"/>
      <c r="D7" s="23"/>
      <c r="E7" s="23"/>
      <c r="F7" s="23"/>
      <c r="G7" s="33"/>
      <c r="H7" s="33"/>
      <c r="I7" s="16"/>
      <c r="J7" s="24" t="str">
        <f>IF(P21="","","The Upper Tier Values Must Be In Ascending Order.")</f>
        <v/>
      </c>
    </row>
    <row r="8" spans="1:17" ht="12">
      <c r="A8" s="16"/>
      <c r="B8" s="83" t="s">
        <v>40</v>
      </c>
      <c r="C8" s="77"/>
      <c r="D8" s="77"/>
      <c r="E8" s="77"/>
      <c r="F8" s="16"/>
      <c r="G8" s="84" t="s">
        <v>41</v>
      </c>
      <c r="H8" s="77"/>
      <c r="I8" s="16"/>
      <c r="J8" s="24"/>
    </row>
    <row r="9" spans="1:17" ht="12">
      <c r="A9" s="16"/>
      <c r="B9" s="35"/>
      <c r="C9" s="36" t="s">
        <v>42</v>
      </c>
      <c r="D9" s="36" t="s">
        <v>43</v>
      </c>
      <c r="E9" s="37"/>
      <c r="F9" s="16"/>
      <c r="G9" s="38"/>
      <c r="H9" s="38"/>
      <c r="I9" s="16"/>
      <c r="J9" s="16"/>
      <c r="K9" s="16"/>
      <c r="L9" s="16"/>
      <c r="M9" s="16"/>
      <c r="N9" s="16"/>
      <c r="O9" s="16"/>
      <c r="P9" s="16"/>
      <c r="Q9" s="16"/>
    </row>
    <row r="10" spans="1:17" ht="15" customHeight="1">
      <c r="A10" s="16"/>
      <c r="B10" s="39"/>
      <c r="C10" s="85" t="s">
        <v>44</v>
      </c>
      <c r="D10" s="86"/>
      <c r="E10" s="40" t="s">
        <v>10</v>
      </c>
      <c r="F10" s="32"/>
      <c r="G10" s="41" t="str">
        <f>IF(L4=1,"","Unit Price:")</f>
        <v/>
      </c>
      <c r="H10" s="42" t="str">
        <f>IF(L4=1,"",VLOOKUP(C6,C12:E20,3))</f>
        <v/>
      </c>
      <c r="I10" s="16"/>
      <c r="J10" s="24" t="str">
        <f>IF(COUNTIF(D12:D20,"&gt;0")=9,"The Last Row of Your Pricing Structure Must Have an Upper Limit of Blank/Null","")</f>
        <v/>
      </c>
      <c r="K10" s="43"/>
      <c r="L10" s="43"/>
      <c r="M10" s="43"/>
      <c r="N10" s="43"/>
      <c r="O10" s="43"/>
      <c r="P10" s="43"/>
      <c r="Q10" s="43"/>
    </row>
    <row r="11" spans="1:17" ht="15" customHeight="1">
      <c r="A11" s="25"/>
      <c r="B11" s="44" t="s">
        <v>45</v>
      </c>
      <c r="C11" s="45" t="s">
        <v>46</v>
      </c>
      <c r="D11" s="46" t="s">
        <v>47</v>
      </c>
      <c r="E11" s="47" t="s">
        <v>48</v>
      </c>
      <c r="F11" s="48"/>
      <c r="G11" s="49" t="s">
        <v>49</v>
      </c>
      <c r="H11" s="50" t="s">
        <v>50</v>
      </c>
      <c r="I11" s="32"/>
      <c r="J11" s="24"/>
      <c r="K11" s="43"/>
      <c r="L11" s="76"/>
      <c r="M11" s="77"/>
      <c r="N11" s="43"/>
      <c r="O11" s="43"/>
      <c r="P11" s="51"/>
      <c r="Q11" s="43"/>
    </row>
    <row r="12" spans="1:17" ht="15" customHeight="1">
      <c r="A12" s="25"/>
      <c r="B12" s="52" t="s">
        <v>51</v>
      </c>
      <c r="C12" s="53">
        <v>1</v>
      </c>
      <c r="D12" s="54">
        <v>500000</v>
      </c>
      <c r="E12" s="73">
        <v>1.4999999999999999E-2</v>
      </c>
      <c r="F12" s="55"/>
      <c r="G12" s="56">
        <f>IF(C$6&lt;C12,"",IF(OR(D12="",C$6&lt;=D12),IF(priceType=1,C$6-C12+1,C$6),IF(priceType=1,D12-C12+1,0)))</f>
        <v>500000</v>
      </c>
      <c r="H12" s="57">
        <f t="shared" ref="H12:H20" si="0">IF(G12="","",IF(G12&lt;0,"error",IF($L$4=1,G12*E12,G12*$H$10)*(IF($E$10="CPM",0.001,1))))</f>
        <v>7500</v>
      </c>
      <c r="I12" s="32"/>
      <c r="J12" s="16"/>
      <c r="K12" s="43"/>
      <c r="L12" s="43"/>
      <c r="M12" s="58"/>
      <c r="N12" s="43"/>
      <c r="O12" s="43"/>
      <c r="P12" s="43"/>
      <c r="Q12" s="43"/>
    </row>
    <row r="13" spans="1:17" ht="15" customHeight="1">
      <c r="A13" s="25"/>
      <c r="B13" s="52" t="s">
        <v>52</v>
      </c>
      <c r="C13" s="53">
        <f t="shared" ref="C13:C20" si="1">IF(D12="","",D12+1)</f>
        <v>500001</v>
      </c>
      <c r="D13" s="54">
        <v>1500000</v>
      </c>
      <c r="E13" s="74">
        <v>0.01</v>
      </c>
      <c r="F13" s="55"/>
      <c r="G13" s="56">
        <f t="shared" ref="G13:G20" si="2">IF(C$6&lt;C13,"",IF(OR(D13="",C$6&lt;=D13),IF(priceType=1,C$6-C13+1,C$6),IF(priceType=1,D13-C13+1,0)))</f>
        <v>1000000</v>
      </c>
      <c r="H13" s="57">
        <f t="shared" si="0"/>
        <v>10000</v>
      </c>
      <c r="I13" s="32"/>
      <c r="J13" s="16"/>
      <c r="K13" s="43"/>
      <c r="L13" s="43"/>
      <c r="M13" s="58"/>
      <c r="N13" s="43"/>
      <c r="O13" s="43"/>
      <c r="P13" s="43"/>
      <c r="Q13" s="43"/>
    </row>
    <row r="14" spans="1:17" ht="15" customHeight="1">
      <c r="A14" s="25"/>
      <c r="B14" s="52" t="s">
        <v>53</v>
      </c>
      <c r="C14" s="53">
        <f t="shared" si="1"/>
        <v>1500001</v>
      </c>
      <c r="D14" s="54">
        <v>2500000</v>
      </c>
      <c r="E14" s="74">
        <v>8.0000000000000002E-3</v>
      </c>
      <c r="F14" s="55"/>
      <c r="G14" s="56">
        <f t="shared" si="2"/>
        <v>1000000</v>
      </c>
      <c r="H14" s="57">
        <f t="shared" si="0"/>
        <v>8000</v>
      </c>
      <c r="I14" s="32"/>
      <c r="J14" s="16"/>
      <c r="K14" s="43"/>
      <c r="L14" s="43"/>
      <c r="M14" s="58"/>
      <c r="N14" s="43"/>
      <c r="O14" s="43"/>
      <c r="P14" s="43"/>
      <c r="Q14" s="43"/>
    </row>
    <row r="15" spans="1:17" ht="15" customHeight="1">
      <c r="A15" s="25"/>
      <c r="B15" s="52" t="s">
        <v>54</v>
      </c>
      <c r="C15" s="53">
        <f t="shared" si="1"/>
        <v>2500001</v>
      </c>
      <c r="D15" s="54"/>
      <c r="E15" s="74">
        <v>7.0000000000000001E-3</v>
      </c>
      <c r="F15" s="55"/>
      <c r="G15" s="56">
        <f t="shared" si="2"/>
        <v>500000</v>
      </c>
      <c r="H15" s="57">
        <f t="shared" si="0"/>
        <v>3500</v>
      </c>
      <c r="I15" s="32"/>
      <c r="J15" s="16"/>
      <c r="K15" s="43"/>
      <c r="L15" s="43"/>
      <c r="M15" s="58"/>
      <c r="N15" s="43"/>
      <c r="O15" s="43"/>
      <c r="P15" s="43"/>
      <c r="Q15" s="43"/>
    </row>
    <row r="16" spans="1:17" ht="15" customHeight="1">
      <c r="A16" s="25"/>
      <c r="B16" s="52"/>
      <c r="C16" s="53" t="str">
        <f t="shared" si="1"/>
        <v/>
      </c>
      <c r="D16" s="54"/>
      <c r="E16" s="59"/>
      <c r="F16" s="55"/>
      <c r="G16" s="56" t="str">
        <f t="shared" si="2"/>
        <v/>
      </c>
      <c r="H16" s="57" t="str">
        <f t="shared" si="0"/>
        <v/>
      </c>
      <c r="I16" s="32"/>
      <c r="J16" s="16"/>
      <c r="K16" s="43"/>
      <c r="L16" s="43"/>
      <c r="M16" s="58"/>
      <c r="N16" s="43"/>
      <c r="O16" s="43"/>
      <c r="P16" s="43"/>
      <c r="Q16" s="43"/>
    </row>
    <row r="17" spans="1:17" ht="15" customHeight="1">
      <c r="A17" s="25"/>
      <c r="B17" s="52"/>
      <c r="C17" s="53" t="str">
        <f t="shared" si="1"/>
        <v/>
      </c>
      <c r="D17" s="54"/>
      <c r="E17" s="59"/>
      <c r="F17" s="55"/>
      <c r="G17" s="56" t="str">
        <f t="shared" si="2"/>
        <v/>
      </c>
      <c r="H17" s="57" t="str">
        <f t="shared" si="0"/>
        <v/>
      </c>
      <c r="I17" s="32"/>
      <c r="J17" s="16"/>
      <c r="K17" s="43"/>
      <c r="L17" s="43"/>
      <c r="M17" s="58"/>
      <c r="N17" s="43"/>
      <c r="O17" s="43"/>
      <c r="P17" s="43"/>
      <c r="Q17" s="43"/>
    </row>
    <row r="18" spans="1:17" ht="15" customHeight="1">
      <c r="A18" s="25"/>
      <c r="B18" s="52"/>
      <c r="C18" s="53" t="str">
        <f t="shared" si="1"/>
        <v/>
      </c>
      <c r="D18" s="54"/>
      <c r="E18" s="59"/>
      <c r="F18" s="55"/>
      <c r="G18" s="56" t="str">
        <f t="shared" si="2"/>
        <v/>
      </c>
      <c r="H18" s="57" t="str">
        <f t="shared" si="0"/>
        <v/>
      </c>
      <c r="I18" s="32"/>
      <c r="J18" s="60"/>
      <c r="K18" s="43"/>
      <c r="L18" s="43"/>
      <c r="M18" s="58"/>
      <c r="N18" s="43"/>
      <c r="O18" s="43"/>
      <c r="P18" s="43"/>
      <c r="Q18" s="43"/>
    </row>
    <row r="19" spans="1:17" ht="15" customHeight="1">
      <c r="A19" s="25"/>
      <c r="B19" s="52"/>
      <c r="C19" s="53" t="str">
        <f t="shared" si="1"/>
        <v/>
      </c>
      <c r="D19" s="54"/>
      <c r="E19" s="59"/>
      <c r="F19" s="55"/>
      <c r="G19" s="56" t="str">
        <f t="shared" si="2"/>
        <v/>
      </c>
      <c r="H19" s="57" t="str">
        <f t="shared" si="0"/>
        <v/>
      </c>
      <c r="I19" s="32"/>
      <c r="J19" s="60"/>
      <c r="K19" s="43"/>
      <c r="L19" s="43"/>
      <c r="M19" s="58"/>
      <c r="N19" s="43"/>
      <c r="O19" s="43"/>
      <c r="P19" s="43"/>
      <c r="Q19" s="43"/>
    </row>
    <row r="20" spans="1:17" ht="15" customHeight="1">
      <c r="A20" s="25"/>
      <c r="B20" s="61"/>
      <c r="C20" s="62" t="str">
        <f t="shared" si="1"/>
        <v/>
      </c>
      <c r="D20" s="63"/>
      <c r="E20" s="64"/>
      <c r="F20" s="65"/>
      <c r="G20" s="66" t="str">
        <f t="shared" si="2"/>
        <v/>
      </c>
      <c r="H20" s="67" t="str">
        <f t="shared" si="0"/>
        <v/>
      </c>
      <c r="I20" s="68"/>
      <c r="J20" s="21"/>
      <c r="K20" s="43"/>
      <c r="L20" s="43"/>
      <c r="M20" s="58"/>
      <c r="N20" s="43"/>
      <c r="O20" s="43"/>
      <c r="P20" s="43"/>
      <c r="Q20" s="43"/>
    </row>
    <row r="21" spans="1:17" ht="12">
      <c r="A21" s="16"/>
      <c r="B21" s="33"/>
      <c r="C21" s="69"/>
      <c r="D21" s="69"/>
      <c r="E21" s="78" t="str">
        <f>IF(G22=C6,"","THERE IS A PROBLEM with the calculator - Please do not use these results!")</f>
        <v/>
      </c>
      <c r="F21" s="79"/>
      <c r="G21" s="79"/>
      <c r="H21" s="79"/>
      <c r="I21" s="79"/>
      <c r="J21" s="79"/>
      <c r="K21" s="70"/>
      <c r="L21" s="70"/>
      <c r="M21" s="70"/>
      <c r="N21" s="70"/>
      <c r="O21" s="43"/>
      <c r="P21" s="43"/>
      <c r="Q21" s="70"/>
    </row>
    <row r="22" spans="1:17" ht="15.75" customHeight="1">
      <c r="A22" s="16"/>
      <c r="B22" s="71" t="s">
        <v>55</v>
      </c>
      <c r="C22" s="16"/>
      <c r="D22" s="16"/>
      <c r="E22" s="16"/>
      <c r="F22" s="16"/>
      <c r="G22" s="72">
        <f>SUM(G12:G20)</f>
        <v>3000000</v>
      </c>
      <c r="H22" s="16"/>
      <c r="I22" s="16"/>
      <c r="J22" s="16"/>
      <c r="K22" s="16"/>
      <c r="M22" s="16"/>
      <c r="N22" s="16"/>
      <c r="O22" s="16"/>
      <c r="P22" s="16"/>
      <c r="Q22" s="16"/>
    </row>
    <row r="23" spans="1:17" ht="24.75" customHeight="1">
      <c r="A23" s="16"/>
      <c r="B23" s="80" t="s">
        <v>56</v>
      </c>
      <c r="C23" s="77"/>
      <c r="D23" s="77"/>
      <c r="E23" s="77"/>
      <c r="F23" s="77"/>
      <c r="G23" s="77"/>
      <c r="H23" s="77"/>
      <c r="I23" s="77"/>
      <c r="J23" s="77"/>
      <c r="K23" s="16"/>
      <c r="L23" s="16"/>
      <c r="M23" s="16"/>
      <c r="N23" s="16"/>
      <c r="O23" s="16"/>
      <c r="P23" s="16"/>
      <c r="Q23" s="16"/>
    </row>
    <row r="24" spans="1:17" ht="24.75" customHeight="1">
      <c r="A24" s="16"/>
      <c r="B24" s="80" t="s">
        <v>57</v>
      </c>
      <c r="C24" s="77"/>
      <c r="D24" s="77"/>
      <c r="E24" s="77"/>
      <c r="F24" s="77"/>
      <c r="G24" s="77"/>
      <c r="H24" s="77"/>
      <c r="I24" s="77"/>
      <c r="J24" s="77"/>
      <c r="K24" s="16"/>
      <c r="L24" s="16"/>
      <c r="M24" s="16"/>
      <c r="N24" s="16"/>
      <c r="O24" s="16"/>
      <c r="P24" s="16"/>
      <c r="Q24" s="16"/>
    </row>
    <row r="25" spans="1:17" ht="24.75" customHeight="1">
      <c r="A25" s="16"/>
      <c r="B25" s="80" t="s">
        <v>58</v>
      </c>
      <c r="C25" s="77"/>
      <c r="D25" s="77"/>
      <c r="E25" s="77"/>
      <c r="F25" s="77"/>
      <c r="G25" s="77"/>
      <c r="H25" s="77"/>
      <c r="I25" s="77"/>
      <c r="J25" s="77"/>
      <c r="K25" s="16"/>
      <c r="L25" s="16"/>
      <c r="M25" s="16"/>
      <c r="N25" s="16"/>
      <c r="O25" s="16"/>
      <c r="P25" s="16"/>
      <c r="Q25" s="16"/>
    </row>
    <row r="26" spans="1:17" ht="24.75" customHeight="1">
      <c r="A26" s="16"/>
      <c r="B26" s="81" t="s">
        <v>59</v>
      </c>
      <c r="C26" s="77"/>
      <c r="D26" s="77"/>
      <c r="E26" s="77"/>
      <c r="F26" s="77"/>
      <c r="G26" s="77"/>
      <c r="H26" s="77"/>
      <c r="I26" s="77"/>
      <c r="J26" s="77"/>
      <c r="K26" s="16"/>
      <c r="L26" s="16"/>
      <c r="M26" s="16"/>
      <c r="N26" s="16"/>
      <c r="O26" s="16"/>
      <c r="P26" s="16"/>
      <c r="Q26" s="16"/>
    </row>
    <row r="27" spans="1:17" ht="12">
      <c r="A27" s="16"/>
      <c r="B27" s="16"/>
      <c r="E27" s="16"/>
      <c r="F27" s="16"/>
      <c r="G27" s="16"/>
      <c r="H27" s="16"/>
      <c r="I27" s="16"/>
      <c r="J27" s="16"/>
    </row>
  </sheetData>
  <mergeCells count="12">
    <mergeCell ref="B26:J26"/>
    <mergeCell ref="B2:J2"/>
    <mergeCell ref="B4:E4"/>
    <mergeCell ref="G4:H4"/>
    <mergeCell ref="B8:E8"/>
    <mergeCell ref="G8:H8"/>
    <mergeCell ref="C10:D10"/>
    <mergeCell ref="L11:M11"/>
    <mergeCell ref="E21:J21"/>
    <mergeCell ref="B23:J23"/>
    <mergeCell ref="B24:J24"/>
    <mergeCell ref="B25:J2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PRICING SHEET</vt:lpstr>
      <vt:lpstr>example</vt:lpstr>
    </vt:vector>
  </TitlesOfParts>
  <Company>Ring Digital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Ring</dc:creator>
  <cp:lastModifiedBy>Brian Ring</cp:lastModifiedBy>
  <dcterms:created xsi:type="dcterms:W3CDTF">2016-03-14T20:11:50Z</dcterms:created>
  <dcterms:modified xsi:type="dcterms:W3CDTF">2016-03-15T06:03:57Z</dcterms:modified>
</cp:coreProperties>
</file>