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221"/>
  <workbookPr showInkAnnotation="0" autoCompressPictures="0"/>
  <bookViews>
    <workbookView xWindow="18460" yWindow="2380" windowWidth="27380" windowHeight="25060" tabRatio="500"/>
  </bookViews>
  <sheets>
    <sheet name="SUBSCRIPTION PRICE" sheetId="1" r:id="rId1"/>
    <sheet name="TIERED PRICING" sheetId="2" r:id="rId2"/>
  </sheets>
  <definedNames>
    <definedName name="mainPage">'TIERED PRICING'!$A$2:$J$27</definedName>
    <definedName name="priceType">'TIERED PRICING'!$L$4</definedName>
    <definedName name="T1_">'SUBSCRIPTION PRICE'!$C$18</definedName>
    <definedName name="T2_">'SUBSCRIPTION PRICE'!$D$18</definedName>
    <definedName name="T3_">'SUBSCRIPTION PRICE'!$E$18</definedName>
    <definedName name="T4_">'SUBSCRIPTION PRICE'!$F$18</definedName>
    <definedName name="tierData">'TIERED PRICING'!$C$12:$E$20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2" l="1"/>
  <c r="G13" i="2"/>
  <c r="C14" i="2"/>
  <c r="G14" i="2"/>
  <c r="G15" i="2"/>
  <c r="G16" i="2"/>
  <c r="G17" i="2"/>
  <c r="G18" i="2"/>
  <c r="G19" i="2"/>
  <c r="G20" i="2"/>
  <c r="G22" i="2"/>
  <c r="C13" i="2"/>
  <c r="C15" i="2"/>
  <c r="C16" i="2"/>
  <c r="C17" i="2"/>
  <c r="C18" i="2"/>
  <c r="C19" i="2"/>
  <c r="C20" i="2"/>
  <c r="E21" i="2"/>
  <c r="H20" i="2"/>
  <c r="H19" i="2"/>
  <c r="H18" i="2"/>
  <c r="H17" i="2"/>
  <c r="H16" i="2"/>
  <c r="H10" i="2"/>
  <c r="H15" i="2"/>
  <c r="H14" i="2"/>
  <c r="H13" i="2"/>
  <c r="H12" i="2"/>
  <c r="J10" i="2"/>
  <c r="G10" i="2"/>
  <c r="J7" i="2"/>
  <c r="H6" i="2"/>
  <c r="J5" i="2"/>
  <c r="D14" i="1"/>
  <c r="E14" i="1"/>
  <c r="F14" i="1"/>
  <c r="D15" i="1"/>
  <c r="E15" i="1"/>
  <c r="F15" i="1"/>
  <c r="D16" i="1"/>
  <c r="E16" i="1"/>
  <c r="F16" i="1"/>
  <c r="F18" i="1"/>
  <c r="D6" i="1"/>
  <c r="E6" i="1"/>
  <c r="F6" i="1"/>
  <c r="F36" i="1"/>
  <c r="F43" i="1"/>
  <c r="E18" i="1"/>
  <c r="D36" i="1"/>
  <c r="D43" i="1"/>
  <c r="D4" i="1"/>
  <c r="E4" i="1"/>
  <c r="F4" i="1"/>
  <c r="G4" i="1"/>
  <c r="H4" i="1"/>
  <c r="I4" i="1"/>
  <c r="I34" i="1"/>
  <c r="G6" i="1"/>
  <c r="H6" i="1"/>
  <c r="I6" i="1"/>
  <c r="I36" i="1"/>
  <c r="I43" i="1"/>
  <c r="C76" i="1"/>
  <c r="D76" i="1"/>
  <c r="E76" i="1"/>
  <c r="F76" i="1"/>
  <c r="G76" i="1"/>
  <c r="H76" i="1"/>
  <c r="I76" i="1"/>
  <c r="I78" i="1"/>
  <c r="H78" i="1"/>
  <c r="G78" i="1"/>
  <c r="F78" i="1"/>
  <c r="E78" i="1"/>
  <c r="D78" i="1"/>
  <c r="C78" i="1"/>
  <c r="D5" i="1"/>
  <c r="E5" i="1"/>
  <c r="F5" i="1"/>
  <c r="G5" i="1"/>
  <c r="H5" i="1"/>
  <c r="I5" i="1"/>
  <c r="D18" i="1"/>
  <c r="C36" i="1"/>
  <c r="I35" i="1"/>
  <c r="I42" i="1"/>
  <c r="I41" i="1"/>
  <c r="H36" i="1"/>
  <c r="H43" i="1"/>
  <c r="H35" i="1"/>
  <c r="H42" i="1"/>
  <c r="H34" i="1"/>
  <c r="H41" i="1"/>
  <c r="G36" i="1"/>
  <c r="G43" i="1"/>
  <c r="G35" i="1"/>
  <c r="G42" i="1"/>
  <c r="G34" i="1"/>
  <c r="G41" i="1"/>
  <c r="F35" i="1"/>
  <c r="F42" i="1"/>
  <c r="F34" i="1"/>
  <c r="F41" i="1"/>
  <c r="E36" i="1"/>
  <c r="E43" i="1"/>
  <c r="E35" i="1"/>
  <c r="E42" i="1"/>
  <c r="E34" i="1"/>
  <c r="E41" i="1"/>
  <c r="D35" i="1"/>
  <c r="D42" i="1"/>
  <c r="C18" i="1"/>
  <c r="D34" i="1"/>
  <c r="D41" i="1"/>
  <c r="C43" i="1"/>
  <c r="C35" i="1"/>
  <c r="C42" i="1"/>
  <c r="C34" i="1"/>
  <c r="C41" i="1"/>
</calcChain>
</file>

<file path=xl/sharedStrings.xml><?xml version="1.0" encoding="utf-8"?>
<sst xmlns="http://schemas.openxmlformats.org/spreadsheetml/2006/main" count="127" uniqueCount="69">
  <si>
    <t>Yr 1</t>
  </si>
  <si>
    <t>Yr 2</t>
  </si>
  <si>
    <t>Yr 3</t>
  </si>
  <si>
    <t>Yr 4</t>
  </si>
  <si>
    <t>Yr 5</t>
  </si>
  <si>
    <t>Low</t>
  </si>
  <si>
    <t>High</t>
  </si>
  <si>
    <t>Base</t>
  </si>
  <si>
    <t>Yr 6</t>
  </si>
  <si>
    <t>Yr 7</t>
  </si>
  <si>
    <t>MAU</t>
  </si>
  <si>
    <t xml:space="preserve"> 0 - 2</t>
  </si>
  <si>
    <t xml:space="preserve"> 3 - 5</t>
  </si>
  <si>
    <t xml:space="preserve"> 6 - 9</t>
  </si>
  <si>
    <t>Concurrent overage</t>
  </si>
  <si>
    <t>RATE</t>
  </si>
  <si>
    <t>Ratings API</t>
  </si>
  <si>
    <t>Headlines API</t>
  </si>
  <si>
    <t>Notifications API</t>
  </si>
  <si>
    <t>T2</t>
  </si>
  <si>
    <t>T3</t>
  </si>
  <si>
    <t>T4</t>
  </si>
  <si>
    <t>TOTAL BASE RATE</t>
  </si>
  <si>
    <t>Concurrent device connections</t>
  </si>
  <si>
    <t>MULTIPLATFORM</t>
  </si>
  <si>
    <t>AUTOMATED HIGHLIGHTS</t>
  </si>
  <si>
    <t>LANGUAGES</t>
  </si>
  <si>
    <t>Headlines Translation API</t>
  </si>
  <si>
    <t>Multiple Languages</t>
  </si>
  <si>
    <t>T1</t>
  </si>
  <si>
    <t>Tier</t>
  </si>
  <si>
    <t>TIER CEILING</t>
  </si>
  <si>
    <t>ANNUAL CAP 15% Fee Growth</t>
  </si>
  <si>
    <t>CAP IN MONTHLY TERMS</t>
  </si>
  <si>
    <t>TOTAL TIER 1 SUBS</t>
  </si>
  <si>
    <t>TOTAL TIER 2 SUBS</t>
  </si>
  <si>
    <t>TOTAL TIER 3 SUBS</t>
  </si>
  <si>
    <t>TOTAL TIER 4 SUBS</t>
  </si>
  <si>
    <t>Tiered Pricing Calculator</t>
  </si>
  <si>
    <t>Pricing Type:</t>
  </si>
  <si>
    <t>INPUTS</t>
  </si>
  <si>
    <t>RESULTS</t>
  </si>
  <si>
    <t>Messages</t>
  </si>
  <si>
    <t>SUBS</t>
  </si>
  <si>
    <t>Cost:</t>
  </si>
  <si>
    <t>Tier Structure</t>
  </si>
  <si>
    <t>Details</t>
  </si>
  <si>
    <t>these are automatic</t>
  </si>
  <si>
    <t>enter these</t>
  </si>
  <si>
    <t xml:space="preserve">Quantity </t>
  </si>
  <si>
    <t>Tier name</t>
  </si>
  <si>
    <t>From</t>
  </si>
  <si>
    <t>To</t>
  </si>
  <si>
    <t>Unit Price</t>
  </si>
  <si>
    <t>Units per Tier</t>
  </si>
  <si>
    <t>Cost per Tier</t>
  </si>
  <si>
    <t>Tier One</t>
  </si>
  <si>
    <t>Tier Two</t>
  </si>
  <si>
    <t>Tier Three</t>
  </si>
  <si>
    <t>Top Discount</t>
  </si>
  <si>
    <t>About This Calculator</t>
  </si>
  <si>
    <t>The Tiered Pricing Calculator can be used by business which sell products, or customers who buy products, which are priced according to volume discount tiers. The pricing structure is entered in the table on the left (above) by entering the name, upper limit and unit price of each tier.</t>
  </si>
  <si>
    <t>The lower limit of each tier is automatically generated (as 1 unit above the upper limit of the previous tier) and the final tier must have an upper limit of null (i.e. use the delete key to remove any previously entered values to make a given tier the final/top tier).</t>
  </si>
  <si>
    <t>For example: the first 10 units cost $10 each, where as units 11 through 20 cost $9 each and any units above 20 cost $8 each. This would be 3 tiers, with the highest tier defined with a lower limit of 21 (automatically calculated) and an upper limit left blank (to indicate "21 units or more".</t>
  </si>
  <si>
    <t>The "Pricing Type" can be "Incremental" (value = 1) to indicate that customers pay the unit price at each tier before moving to the next tier's unit price - or - "One Unit Price" (value=0) to use a single unit price for ALL units purchased, derived from the tier schedule  according to the total units purchased.</t>
  </si>
  <si>
    <t>EXAMPLE OF WORKING MECHANISM __ BUT I NEED THIS IMLPEMENTED ON THE NEXT PAGE</t>
  </si>
  <si>
    <t xml:space="preserve"> Monthly Subscribers</t>
  </si>
  <si>
    <t>PER USER FEE</t>
  </si>
  <si>
    <t>growth rate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</si>
</sst>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quot;$&quot;#,##0.0;[Red]&quot;$&quot;#,##0.0"/>
    <numFmt numFmtId="166" formatCode="&quot;$&quot;#,##0.0000;[Red]&quot;$&quot;#,##0.0000"/>
    <numFmt numFmtId="167" formatCode="0.0000"/>
    <numFmt numFmtId="168" formatCode="&quot;$&quot;#,##0;[Red]&quot;$&quot;#,##0"/>
    <numFmt numFmtId="169" formatCode="&quot;$&quot;#,##0.00"/>
    <numFmt numFmtId="170" formatCode="#,##0;\(#,##0\)"/>
    <numFmt numFmtId="171" formatCode="&quot;$&quot;#,##0"/>
    <numFmt numFmtId="172" formatCode="#,##0.0000"/>
  </numFmts>
  <fonts count="23" x14ac:knownFonts="1">
    <font>
      <sz val="12"/>
      <color theme="1"/>
      <name val="Calibri"/>
      <family val="2"/>
      <scheme val="minor"/>
    </font>
    <font>
      <sz val="12"/>
      <color theme="1"/>
      <name val="Calibri"/>
      <family val="2"/>
      <scheme val="minor"/>
    </font>
    <font>
      <sz val="12"/>
      <color rgb="FF00610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i/>
      <sz val="12"/>
      <color theme="1" tint="0.499984740745262"/>
      <name val="Calibri"/>
      <scheme val="minor"/>
    </font>
    <font>
      <b/>
      <i/>
      <sz val="12"/>
      <color theme="1"/>
      <name val="Calibri"/>
      <scheme val="minor"/>
    </font>
    <font>
      <b/>
      <sz val="15"/>
      <color theme="1"/>
      <name val="Calibri"/>
      <scheme val="minor"/>
    </font>
    <font>
      <b/>
      <i/>
      <sz val="12"/>
      <color rgb="FF006100"/>
      <name val="Calibri"/>
      <scheme val="minor"/>
    </font>
    <font>
      <i/>
      <sz val="12"/>
      <name val="Calibri"/>
      <scheme val="minor"/>
    </font>
    <font>
      <sz val="10"/>
      <color rgb="FF000000"/>
      <name val="Arial"/>
    </font>
    <font>
      <b/>
      <sz val="14"/>
      <color rgb="FF000000"/>
      <name val="Arial"/>
    </font>
    <font>
      <sz val="8"/>
      <name val="Arial"/>
    </font>
    <font>
      <b/>
      <sz val="10"/>
      <color rgb="FF000000"/>
      <name val="Arial"/>
    </font>
    <font>
      <sz val="8"/>
      <color rgb="FF000000"/>
      <name val="Arial"/>
    </font>
    <font>
      <sz val="10"/>
      <name val="Arial"/>
    </font>
    <font>
      <b/>
      <sz val="9"/>
      <color rgb="FFFF0000"/>
      <name val="Arial"/>
    </font>
    <font>
      <b/>
      <sz val="8"/>
      <color rgb="FFFFFFFF"/>
      <name val="Arial"/>
    </font>
    <font>
      <sz val="7"/>
      <color rgb="FF000000"/>
      <name val="Arial"/>
    </font>
    <font>
      <b/>
      <sz val="10"/>
      <color rgb="FFFF0000"/>
      <name val="Arial"/>
    </font>
    <font>
      <u/>
      <sz val="8"/>
      <color rgb="FF000000"/>
      <name val="Arial"/>
    </font>
  </fonts>
  <fills count="13">
    <fill>
      <patternFill patternType="none"/>
    </fill>
    <fill>
      <patternFill patternType="gray125"/>
    </fill>
    <fill>
      <patternFill patternType="solid">
        <fgColor rgb="FFC6EFCE"/>
      </patternFill>
    </fill>
    <fill>
      <patternFill patternType="solid">
        <fgColor theme="9"/>
      </patternFill>
    </fill>
    <fill>
      <patternFill patternType="solid">
        <fgColor rgb="FFFFFF00"/>
        <bgColor indexed="64"/>
      </patternFill>
    </fill>
    <fill>
      <patternFill patternType="solid">
        <fgColor theme="0" tint="-0.249977111117893"/>
        <bgColor indexed="64"/>
      </patternFill>
    </fill>
    <fill>
      <patternFill patternType="solid">
        <fgColor rgb="FFC0C0C0"/>
        <bgColor rgb="FFC0C0C0"/>
      </patternFill>
    </fill>
    <fill>
      <patternFill patternType="solid">
        <fgColor rgb="FFFFCC99"/>
        <bgColor rgb="FFFFCC99"/>
      </patternFill>
    </fill>
    <fill>
      <patternFill patternType="solid">
        <fgColor rgb="FFCCFFCC"/>
        <bgColor rgb="FFCCFFCC"/>
      </patternFill>
    </fill>
    <fill>
      <patternFill patternType="solid">
        <fgColor rgb="FFFFFFCC"/>
        <bgColor rgb="FFFFFFCC"/>
      </patternFill>
    </fill>
    <fill>
      <patternFill patternType="solid">
        <fgColor rgb="FFFFFF99"/>
        <bgColor rgb="FFFFFF99"/>
      </patternFill>
    </fill>
    <fill>
      <patternFill patternType="solid">
        <fgColor rgb="FFFFFFFF"/>
        <bgColor rgb="FFFFFFFF"/>
      </patternFill>
    </fill>
    <fill>
      <patternFill patternType="solid">
        <fgColor rgb="FFE69999"/>
        <bgColor rgb="FFE69999"/>
      </patternFill>
    </fill>
  </fills>
  <borders count="23">
    <border>
      <left/>
      <right/>
      <top/>
      <bottom/>
      <diagonal/>
    </border>
    <border>
      <left/>
      <right/>
      <top/>
      <bottom style="thin">
        <color rgb="FF000000"/>
      </bottom>
      <diagonal/>
    </border>
    <border>
      <left/>
      <right style="thin">
        <color rgb="FF000000"/>
      </right>
      <top/>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top/>
      <bottom style="thin">
        <color rgb="FF000000"/>
      </bottom>
      <diagonal/>
    </border>
  </borders>
  <cellStyleXfs count="121">
    <xf numFmtId="0" fontId="0" fillId="0" borderId="0"/>
    <xf numFmtId="43"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9">
    <xf numFmtId="0" fontId="0" fillId="0" borderId="0" xfId="0"/>
    <xf numFmtId="164" fontId="0" fillId="0" borderId="0" xfId="1" applyNumberFormat="1" applyFont="1" applyAlignment="1">
      <alignment horizontal="center"/>
    </xf>
    <xf numFmtId="0" fontId="0" fillId="0" borderId="0" xfId="0" applyAlignment="1">
      <alignment horizontal="center"/>
    </xf>
    <xf numFmtId="0" fontId="0" fillId="0" borderId="0" xfId="0" quotePrefix="1" applyAlignment="1">
      <alignment horizontal="center"/>
    </xf>
    <xf numFmtId="9" fontId="0" fillId="0" borderId="0" xfId="0" applyNumberFormat="1" applyAlignment="1">
      <alignment horizontal="center"/>
    </xf>
    <xf numFmtId="0" fontId="7" fillId="4" borderId="0" xfId="0" applyFont="1" applyFill="1" applyAlignment="1">
      <alignment horizontal="center"/>
    </xf>
    <xf numFmtId="0" fontId="3" fillId="0" borderId="0" xfId="0" applyFont="1" applyAlignment="1">
      <alignment horizontal="center"/>
    </xf>
    <xf numFmtId="0" fontId="8" fillId="0" borderId="0" xfId="0" applyFont="1" applyAlignment="1">
      <alignment horizontal="center"/>
    </xf>
    <xf numFmtId="0" fontId="3" fillId="0" borderId="0" xfId="0" applyFont="1"/>
    <xf numFmtId="0" fontId="9" fillId="0" borderId="0" xfId="0" applyFont="1"/>
    <xf numFmtId="165" fontId="0" fillId="0" borderId="0" xfId="0" applyNumberFormat="1" applyAlignment="1">
      <alignment horizontal="center"/>
    </xf>
    <xf numFmtId="0" fontId="0" fillId="0" borderId="0" xfId="0" applyAlignment="1">
      <alignment horizontal="right"/>
    </xf>
    <xf numFmtId="3" fontId="4" fillId="3" borderId="0" xfId="3" applyNumberFormat="1" applyAlignment="1">
      <alignment horizontal="center"/>
    </xf>
    <xf numFmtId="0" fontId="8" fillId="0" borderId="0" xfId="0" applyFont="1"/>
    <xf numFmtId="166" fontId="0" fillId="0" borderId="0" xfId="0" applyNumberFormat="1" applyAlignment="1">
      <alignment horizontal="center"/>
    </xf>
    <xf numFmtId="167" fontId="10" fillId="2" borderId="0" xfId="2" applyNumberFormat="1" applyFont="1" applyAlignment="1">
      <alignment horizontal="center"/>
    </xf>
    <xf numFmtId="0" fontId="11" fillId="5" borderId="0" xfId="0" applyFont="1" applyFill="1" applyAlignment="1">
      <alignment horizontal="center"/>
    </xf>
    <xf numFmtId="168" fontId="3" fillId="0" borderId="0" xfId="0" applyNumberFormat="1" applyFont="1" applyAlignment="1">
      <alignment horizontal="center"/>
    </xf>
    <xf numFmtId="168" fontId="0" fillId="0" borderId="0" xfId="0" applyNumberFormat="1" applyAlignment="1">
      <alignment horizontal="center"/>
    </xf>
    <xf numFmtId="0" fontId="12" fillId="0" borderId="0" xfId="116" applyFont="1" applyAlignment="1"/>
    <xf numFmtId="0" fontId="12" fillId="0" borderId="0" xfId="116" applyFont="1" applyAlignment="1">
      <alignment wrapText="1"/>
    </xf>
    <xf numFmtId="0" fontId="14" fillId="0" borderId="0" xfId="116" applyFont="1" applyAlignment="1">
      <alignment wrapText="1"/>
    </xf>
    <xf numFmtId="0" fontId="12" fillId="6" borderId="0" xfId="116" applyFont="1" applyFill="1" applyAlignment="1">
      <alignment horizontal="center"/>
    </xf>
    <xf numFmtId="0" fontId="16" fillId="8" borderId="0" xfId="116" applyFont="1" applyFill="1" applyAlignment="1"/>
    <xf numFmtId="0" fontId="12" fillId="0" borderId="1" xfId="116" applyFont="1" applyBorder="1" applyAlignment="1"/>
    <xf numFmtId="0" fontId="17" fillId="0" borderId="1" xfId="116" applyFont="1" applyBorder="1" applyAlignment="1">
      <alignment wrapText="1"/>
    </xf>
    <xf numFmtId="0" fontId="16" fillId="0" borderId="0" xfId="116" applyFont="1" applyAlignment="1"/>
    <xf numFmtId="0" fontId="18" fillId="0" borderId="0" xfId="116" applyFont="1" applyAlignment="1">
      <alignment horizontal="center" wrapText="1"/>
    </xf>
    <xf numFmtId="0" fontId="12" fillId="0" borderId="2" xfId="116" applyFont="1" applyBorder="1" applyAlignment="1"/>
    <xf numFmtId="0" fontId="15" fillId="0" borderId="3" xfId="116" applyFont="1" applyBorder="1" applyAlignment="1">
      <alignment horizontal="center"/>
    </xf>
    <xf numFmtId="3" fontId="15" fillId="8" borderId="4" xfId="116" applyNumberFormat="1" applyFont="1" applyFill="1" applyBorder="1" applyAlignment="1">
      <alignment horizontal="center"/>
    </xf>
    <xf numFmtId="0" fontId="16" fillId="0" borderId="5" xfId="116" applyFont="1" applyBorder="1" applyAlignment="1"/>
    <xf numFmtId="0" fontId="16" fillId="0" borderId="2" xfId="116" applyFont="1" applyBorder="1" applyAlignment="1"/>
    <xf numFmtId="0" fontId="15" fillId="7" borderId="3" xfId="116" applyFont="1" applyFill="1" applyBorder="1" applyAlignment="1">
      <alignment horizontal="center"/>
    </xf>
    <xf numFmtId="169" fontId="15" fillId="7" borderId="4" xfId="116" applyNumberFormat="1" applyFont="1" applyFill="1" applyBorder="1" applyAlignment="1"/>
    <xf numFmtId="0" fontId="12" fillId="0" borderId="5" xfId="116" applyFont="1" applyBorder="1" applyAlignment="1"/>
    <xf numFmtId="0" fontId="12" fillId="0" borderId="6" xfId="116" applyFont="1" applyBorder="1" applyAlignment="1"/>
    <xf numFmtId="0" fontId="17" fillId="0" borderId="6" xfId="116" applyFont="1" applyBorder="1" applyAlignment="1">
      <alignment wrapText="1"/>
    </xf>
    <xf numFmtId="0" fontId="15" fillId="6" borderId="0" xfId="116" applyFont="1" applyFill="1" applyAlignment="1">
      <alignment horizontal="left"/>
    </xf>
    <xf numFmtId="0" fontId="19" fillId="6" borderId="1" xfId="116" applyFont="1" applyFill="1" applyBorder="1" applyAlignment="1">
      <alignment horizontal="center"/>
    </xf>
    <xf numFmtId="0" fontId="15" fillId="6" borderId="1" xfId="116" applyFont="1" applyFill="1" applyBorder="1" applyAlignment="1">
      <alignment horizontal="left"/>
    </xf>
    <xf numFmtId="0" fontId="12" fillId="7" borderId="0" xfId="116" applyFont="1" applyFill="1" applyAlignment="1"/>
    <xf numFmtId="0" fontId="15" fillId="6" borderId="7" xfId="116" applyFont="1" applyFill="1" applyBorder="1" applyAlignment="1">
      <alignment horizontal="left"/>
    </xf>
    <xf numFmtId="0" fontId="15" fillId="10" borderId="10" xfId="116" applyFont="1" applyFill="1" applyBorder="1" applyAlignment="1">
      <alignment horizontal="center"/>
    </xf>
    <xf numFmtId="0" fontId="15" fillId="7" borderId="1" xfId="116" applyFont="1" applyFill="1" applyBorder="1" applyAlignment="1">
      <alignment horizontal="right"/>
    </xf>
    <xf numFmtId="169" fontId="15" fillId="7" borderId="1" xfId="116" applyNumberFormat="1" applyFont="1" applyFill="1" applyBorder="1" applyAlignment="1">
      <alignment horizontal="center"/>
    </xf>
    <xf numFmtId="0" fontId="12" fillId="11" borderId="0" xfId="116" applyFont="1" applyFill="1" applyAlignment="1"/>
    <xf numFmtId="0" fontId="12" fillId="9" borderId="11" xfId="116" applyFont="1" applyFill="1" applyBorder="1" applyAlignment="1">
      <alignment horizontal="center"/>
    </xf>
    <xf numFmtId="0" fontId="12" fillId="9" borderId="12" xfId="116" applyFont="1" applyFill="1" applyBorder="1" applyAlignment="1">
      <alignment horizontal="center"/>
    </xf>
    <xf numFmtId="0" fontId="12" fillId="9" borderId="13" xfId="116" applyFont="1" applyFill="1" applyBorder="1" applyAlignment="1">
      <alignment horizontal="center"/>
    </xf>
    <xf numFmtId="0" fontId="12" fillId="10" borderId="14" xfId="116" applyFont="1" applyFill="1" applyBorder="1" applyAlignment="1">
      <alignment horizontal="center"/>
    </xf>
    <xf numFmtId="0" fontId="16" fillId="0" borderId="15" xfId="116" applyFont="1" applyBorder="1" applyAlignment="1">
      <alignment horizontal="center" wrapText="1"/>
    </xf>
    <xf numFmtId="0" fontId="16" fillId="7" borderId="16" xfId="116" applyFont="1" applyFill="1" applyBorder="1" applyAlignment="1">
      <alignment horizontal="center" wrapText="1"/>
    </xf>
    <xf numFmtId="0" fontId="16" fillId="7" borderId="17" xfId="116" applyFont="1" applyFill="1" applyBorder="1" applyAlignment="1">
      <alignment horizontal="center" wrapText="1"/>
    </xf>
    <xf numFmtId="0" fontId="20" fillId="11" borderId="0" xfId="116" applyFont="1" applyFill="1" applyAlignment="1"/>
    <xf numFmtId="0" fontId="12" fillId="8" borderId="18" xfId="116" applyFont="1" applyFill="1" applyBorder="1" applyAlignment="1"/>
    <xf numFmtId="170" fontId="12" fillId="0" borderId="12" xfId="116" applyNumberFormat="1" applyFont="1" applyBorder="1" applyAlignment="1">
      <alignment horizontal="center"/>
    </xf>
    <xf numFmtId="170" fontId="12" fillId="8" borderId="13" xfId="116" applyNumberFormat="1" applyFont="1" applyFill="1" applyBorder="1" applyAlignment="1">
      <alignment horizontal="center"/>
    </xf>
    <xf numFmtId="0" fontId="12" fillId="0" borderId="15" xfId="116" applyFont="1" applyBorder="1" applyAlignment="1"/>
    <xf numFmtId="3" fontId="12" fillId="0" borderId="12" xfId="116" applyNumberFormat="1" applyFont="1" applyBorder="1" applyAlignment="1">
      <alignment horizontal="center"/>
    </xf>
    <xf numFmtId="169" fontId="12" fillId="0" borderId="13" xfId="116" applyNumberFormat="1" applyFont="1" applyBorder="1" applyAlignment="1">
      <alignment horizontal="right"/>
    </xf>
    <xf numFmtId="171" fontId="12" fillId="11" borderId="0" xfId="116" applyNumberFormat="1" applyFont="1" applyFill="1" applyAlignment="1"/>
    <xf numFmtId="4" fontId="12" fillId="8" borderId="18" xfId="116" applyNumberFormat="1" applyFont="1" applyFill="1" applyBorder="1" applyAlignment="1">
      <alignment horizontal="right"/>
    </xf>
    <xf numFmtId="0" fontId="21" fillId="0" borderId="0" xfId="116" applyFont="1" applyAlignment="1"/>
    <xf numFmtId="0" fontId="12" fillId="8" borderId="19" xfId="116" applyFont="1" applyFill="1" applyBorder="1" applyAlignment="1"/>
    <xf numFmtId="170" fontId="12" fillId="0" borderId="20" xfId="116" applyNumberFormat="1" applyFont="1" applyBorder="1" applyAlignment="1">
      <alignment horizontal="center"/>
    </xf>
    <xf numFmtId="170" fontId="12" fillId="8" borderId="21" xfId="116" applyNumberFormat="1" applyFont="1" applyFill="1" applyBorder="1" applyAlignment="1">
      <alignment horizontal="center"/>
    </xf>
    <xf numFmtId="4" fontId="12" fillId="8" borderId="19" xfId="116" applyNumberFormat="1" applyFont="1" applyFill="1" applyBorder="1" applyAlignment="1">
      <alignment horizontal="right"/>
    </xf>
    <xf numFmtId="0" fontId="12" fillId="0" borderId="14" xfId="116" applyFont="1" applyBorder="1" applyAlignment="1"/>
    <xf numFmtId="3" fontId="12" fillId="0" borderId="20" xfId="116" applyNumberFormat="1" applyFont="1" applyBorder="1" applyAlignment="1">
      <alignment horizontal="center"/>
    </xf>
    <xf numFmtId="169" fontId="12" fillId="0" borderId="21" xfId="116" applyNumberFormat="1" applyFont="1" applyBorder="1" applyAlignment="1">
      <alignment horizontal="right"/>
    </xf>
    <xf numFmtId="0" fontId="12" fillId="0" borderId="22" xfId="116" applyFont="1" applyBorder="1" applyAlignment="1"/>
    <xf numFmtId="0" fontId="12" fillId="0" borderId="6" xfId="116" applyFont="1" applyBorder="1" applyAlignment="1">
      <alignment horizontal="center"/>
    </xf>
    <xf numFmtId="0" fontId="17" fillId="11" borderId="0" xfId="116" applyFont="1" applyFill="1" applyAlignment="1">
      <alignment wrapText="1"/>
    </xf>
    <xf numFmtId="0" fontId="22" fillId="0" borderId="0" xfId="116" applyFont="1" applyAlignment="1"/>
    <xf numFmtId="3" fontId="12" fillId="0" borderId="0" xfId="116" applyNumberFormat="1" applyFont="1" applyAlignment="1">
      <alignment horizontal="center"/>
    </xf>
    <xf numFmtId="172" fontId="12" fillId="8" borderId="11" xfId="116" applyNumberFormat="1" applyFont="1" applyFill="1" applyBorder="1" applyAlignment="1">
      <alignment horizontal="right"/>
    </xf>
    <xf numFmtId="172" fontId="12" fillId="8" borderId="18" xfId="116" applyNumberFormat="1" applyFont="1" applyFill="1" applyBorder="1" applyAlignment="1">
      <alignment horizontal="right"/>
    </xf>
    <xf numFmtId="0" fontId="12" fillId="11" borderId="0" xfId="116" applyFont="1" applyFill="1" applyAlignment="1">
      <alignment horizontal="center"/>
    </xf>
    <xf numFmtId="0" fontId="12" fillId="0" borderId="0" xfId="116" applyFont="1" applyAlignment="1">
      <alignment wrapText="1"/>
    </xf>
    <xf numFmtId="0" fontId="21" fillId="0" borderId="6" xfId="116" applyFont="1" applyBorder="1" applyAlignment="1">
      <alignment horizontal="center"/>
    </xf>
    <xf numFmtId="0" fontId="17" fillId="0" borderId="6" xfId="116" applyFont="1" applyBorder="1" applyAlignment="1">
      <alignment wrapText="1"/>
    </xf>
    <xf numFmtId="0" fontId="16" fillId="0" borderId="0" xfId="116" applyFont="1" applyAlignment="1">
      <alignment horizontal="left" wrapText="1"/>
    </xf>
    <xf numFmtId="0" fontId="16" fillId="12" borderId="0" xfId="116" applyFont="1" applyFill="1" applyAlignment="1">
      <alignment horizontal="left" wrapText="1"/>
    </xf>
    <xf numFmtId="0" fontId="13" fillId="0" borderId="0" xfId="116" applyFont="1" applyAlignment="1">
      <alignment horizontal="center"/>
    </xf>
    <xf numFmtId="0" fontId="15" fillId="6" borderId="0" xfId="116" applyFont="1" applyFill="1" applyAlignment="1">
      <alignment horizontal="center"/>
    </xf>
    <xf numFmtId="0" fontId="15" fillId="7" borderId="0" xfId="116" applyFont="1" applyFill="1" applyAlignment="1">
      <alignment horizontal="center"/>
    </xf>
    <xf numFmtId="0" fontId="12" fillId="9" borderId="8" xfId="116" applyFont="1" applyFill="1" applyBorder="1" applyAlignment="1">
      <alignment horizontal="center"/>
    </xf>
    <xf numFmtId="0" fontId="17" fillId="0" borderId="9" xfId="116" applyFont="1" applyBorder="1" applyAlignment="1">
      <alignment wrapText="1"/>
    </xf>
  </cellXfs>
  <cellStyles count="121">
    <cellStyle name="Accent6" xfId="3" builtinId="4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8" builtinId="9" hidden="1"/>
    <cellStyle name="Followed Hyperlink" xfId="120" builtinId="9" hidden="1"/>
    <cellStyle name="Good" xfId="2"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7" builtinId="8" hidden="1"/>
    <cellStyle name="Hyperlink" xfId="119" builtinId="8" hidden="1"/>
    <cellStyle name="Normal" xfId="0" builtinId="0"/>
    <cellStyle name="Normal 2" xfId="11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workbookViewId="0">
      <selection activeCell="D57" sqref="D57"/>
    </sheetView>
  </sheetViews>
  <sheetFormatPr baseColWidth="10" defaultRowHeight="15" x14ac:dyDescent="0"/>
  <cols>
    <col min="2" max="2" width="31.1640625" customWidth="1"/>
    <col min="3" max="3" width="17" style="2" customWidth="1"/>
    <col min="4" max="9" width="20.6640625" style="2" customWidth="1"/>
    <col min="10" max="10" width="14.1640625" customWidth="1"/>
  </cols>
  <sheetData>
    <row r="1" spans="1:9" ht="19">
      <c r="A1" s="9" t="s">
        <v>66</v>
      </c>
    </row>
    <row r="2" spans="1:9">
      <c r="C2" s="5" t="s">
        <v>68</v>
      </c>
      <c r="D2" s="5">
        <v>1.85</v>
      </c>
      <c r="E2" s="5">
        <v>1.65</v>
      </c>
      <c r="F2" s="5">
        <v>1.5</v>
      </c>
      <c r="G2" s="5">
        <v>1.3</v>
      </c>
      <c r="H2" s="5">
        <v>1.18</v>
      </c>
      <c r="I2" s="5">
        <v>1.1499999999999999</v>
      </c>
    </row>
    <row r="3" spans="1:9">
      <c r="C3" s="16" t="s">
        <v>0</v>
      </c>
      <c r="D3" s="16" t="s">
        <v>1</v>
      </c>
      <c r="E3" s="16" t="s">
        <v>2</v>
      </c>
      <c r="F3" s="16" t="s">
        <v>3</v>
      </c>
      <c r="G3" s="16" t="s">
        <v>4</v>
      </c>
      <c r="H3" s="16" t="s">
        <v>8</v>
      </c>
      <c r="I3" s="16" t="s">
        <v>9</v>
      </c>
    </row>
    <row r="4" spans="1:9">
      <c r="B4" t="s">
        <v>5</v>
      </c>
      <c r="C4" s="1">
        <v>250000</v>
      </c>
      <c r="D4" s="1">
        <f t="shared" ref="D4:I4" si="0">D2*C4</f>
        <v>462500</v>
      </c>
      <c r="E4" s="1">
        <f t="shared" si="0"/>
        <v>763125</v>
      </c>
      <c r="F4" s="1">
        <f t="shared" si="0"/>
        <v>1144687.5</v>
      </c>
      <c r="G4" s="1">
        <f t="shared" si="0"/>
        <v>1488093.75</v>
      </c>
      <c r="H4" s="1">
        <f t="shared" si="0"/>
        <v>1755950.625</v>
      </c>
      <c r="I4" s="1">
        <f t="shared" si="0"/>
        <v>2019343.2187499998</v>
      </c>
    </row>
    <row r="5" spans="1:9">
      <c r="B5" t="s">
        <v>7</v>
      </c>
      <c r="C5" s="1">
        <v>500000</v>
      </c>
      <c r="D5" s="1">
        <f t="shared" ref="D5:I5" si="1">D2*C5</f>
        <v>925000</v>
      </c>
      <c r="E5" s="1">
        <f t="shared" si="1"/>
        <v>1526250</v>
      </c>
      <c r="F5" s="1">
        <f t="shared" si="1"/>
        <v>2289375</v>
      </c>
      <c r="G5" s="1">
        <f t="shared" si="1"/>
        <v>2976187.5</v>
      </c>
      <c r="H5" s="1">
        <f t="shared" si="1"/>
        <v>3511901.25</v>
      </c>
      <c r="I5" s="1">
        <f t="shared" si="1"/>
        <v>4038686.4374999995</v>
      </c>
    </row>
    <row r="6" spans="1:9">
      <c r="B6" t="s">
        <v>6</v>
      </c>
      <c r="C6" s="1">
        <v>800000</v>
      </c>
      <c r="D6" s="1">
        <f t="shared" ref="D6:I6" si="2">D2*C6</f>
        <v>1480000</v>
      </c>
      <c r="E6" s="1">
        <f t="shared" si="2"/>
        <v>2442000</v>
      </c>
      <c r="F6" s="1">
        <f t="shared" si="2"/>
        <v>3663000</v>
      </c>
      <c r="G6" s="1">
        <f t="shared" si="2"/>
        <v>4761900</v>
      </c>
      <c r="H6" s="1">
        <f t="shared" si="2"/>
        <v>5619042</v>
      </c>
      <c r="I6" s="1">
        <f t="shared" si="2"/>
        <v>6461898.2999999998</v>
      </c>
    </row>
    <row r="9" spans="1:9">
      <c r="B9" t="s">
        <v>31</v>
      </c>
      <c r="C9" s="12">
        <v>500000</v>
      </c>
      <c r="D9" s="12">
        <v>1000000</v>
      </c>
      <c r="E9" s="12">
        <v>2500000</v>
      </c>
    </row>
    <row r="10" spans="1:9">
      <c r="B10" t="s">
        <v>15</v>
      </c>
      <c r="C10" s="7">
        <v>0.02</v>
      </c>
      <c r="D10" s="7"/>
      <c r="E10" s="7"/>
      <c r="F10" s="7"/>
      <c r="G10" s="7"/>
    </row>
    <row r="12" spans="1:9">
      <c r="C12" s="5" t="s">
        <v>68</v>
      </c>
      <c r="D12" s="5">
        <v>0.7</v>
      </c>
      <c r="E12" s="5">
        <v>0.6</v>
      </c>
      <c r="F12" s="5">
        <v>0.5</v>
      </c>
    </row>
    <row r="13" spans="1:9">
      <c r="C13" s="2" t="s">
        <v>29</v>
      </c>
      <c r="D13" s="2" t="s">
        <v>19</v>
      </c>
      <c r="E13" s="2" t="s">
        <v>20</v>
      </c>
      <c r="F13" s="2" t="s">
        <v>21</v>
      </c>
    </row>
    <row r="14" spans="1:9">
      <c r="B14" t="s">
        <v>16</v>
      </c>
      <c r="C14" s="7">
        <v>0.01</v>
      </c>
      <c r="D14" s="7">
        <f>D12*C14</f>
        <v>6.9999999999999993E-3</v>
      </c>
      <c r="E14" s="7">
        <f>E12*D14</f>
        <v>4.1999999999999997E-3</v>
      </c>
      <c r="F14" s="7">
        <f>F12*E14</f>
        <v>2.0999999999999999E-3</v>
      </c>
      <c r="G14" s="7"/>
    </row>
    <row r="15" spans="1:9">
      <c r="B15" t="s">
        <v>17</v>
      </c>
      <c r="C15" s="7">
        <v>7.4999999999999997E-3</v>
      </c>
      <c r="D15" s="7">
        <f>D12*C15</f>
        <v>5.2499999999999995E-3</v>
      </c>
      <c r="E15" s="7">
        <f>E12*D15</f>
        <v>3.1499999999999996E-3</v>
      </c>
      <c r="F15" s="7">
        <f>F12*E15</f>
        <v>1.5749999999999998E-3</v>
      </c>
      <c r="G15" s="7"/>
    </row>
    <row r="16" spans="1:9">
      <c r="B16" t="s">
        <v>18</v>
      </c>
      <c r="C16" s="7">
        <v>2.5000000000000001E-3</v>
      </c>
      <c r="D16" s="7">
        <f>D12*C16</f>
        <v>1.7499999999999998E-3</v>
      </c>
      <c r="E16" s="7">
        <f>E12*D16</f>
        <v>1.0499999999999999E-3</v>
      </c>
      <c r="F16" s="7">
        <f>F12*E16</f>
        <v>5.2499999999999997E-4</v>
      </c>
      <c r="G16" s="7"/>
    </row>
    <row r="17" spans="2:7">
      <c r="B17" s="11" t="s">
        <v>30</v>
      </c>
      <c r="C17" s="2" t="s">
        <v>29</v>
      </c>
      <c r="D17" s="2" t="s">
        <v>19</v>
      </c>
      <c r="E17" s="2" t="s">
        <v>20</v>
      </c>
      <c r="F17" s="2" t="s">
        <v>21</v>
      </c>
      <c r="G17" s="7"/>
    </row>
    <row r="18" spans="2:7">
      <c r="B18" s="8" t="s">
        <v>22</v>
      </c>
      <c r="C18" s="15">
        <f>SUM(C14:C16)</f>
        <v>0.02</v>
      </c>
      <c r="D18" s="15">
        <f>SUM(D14:D16)</f>
        <v>1.3999999999999999E-2</v>
      </c>
      <c r="E18" s="15">
        <f>SUM(E14:E16)</f>
        <v>8.3999999999999995E-3</v>
      </c>
      <c r="F18" s="15">
        <f>SUM(F14:F16)</f>
        <v>4.1999999999999997E-3</v>
      </c>
      <c r="G18" s="6"/>
    </row>
    <row r="21" spans="2:7">
      <c r="B21" s="8" t="s">
        <v>24</v>
      </c>
    </row>
    <row r="22" spans="2:7">
      <c r="B22" t="s">
        <v>23</v>
      </c>
      <c r="C22" s="3" t="s">
        <v>11</v>
      </c>
      <c r="D22" s="3" t="s">
        <v>12</v>
      </c>
      <c r="E22" s="3" t="s">
        <v>13</v>
      </c>
    </row>
    <row r="23" spans="2:7">
      <c r="B23" t="s">
        <v>14</v>
      </c>
      <c r="C23" s="4">
        <v>0</v>
      </c>
      <c r="D23" s="4">
        <v>0.25</v>
      </c>
      <c r="E23" s="4">
        <v>0.5</v>
      </c>
    </row>
    <row r="25" spans="2:7">
      <c r="B25" s="8" t="s">
        <v>26</v>
      </c>
    </row>
    <row r="26" spans="2:7">
      <c r="B26" t="s">
        <v>28</v>
      </c>
    </row>
    <row r="27" spans="2:7">
      <c r="B27" t="s">
        <v>27</v>
      </c>
      <c r="C27" s="3"/>
      <c r="D27" s="3"/>
      <c r="E27" s="3"/>
    </row>
    <row r="28" spans="2:7">
      <c r="C28" s="4"/>
      <c r="D28" s="4"/>
      <c r="E28" s="4"/>
    </row>
    <row r="29" spans="2:7">
      <c r="B29" s="8" t="s">
        <v>25</v>
      </c>
    </row>
    <row r="32" spans="2:7">
      <c r="B32" s="13" t="s">
        <v>67</v>
      </c>
    </row>
    <row r="34" spans="2:9">
      <c r="B34" t="s">
        <v>5</v>
      </c>
      <c r="C34" s="14">
        <f t="shared" ref="C34:I36" si="3">IF(C4&lt;$C$9,T1_,IF(C4&lt;$D$9,T2_,IF(C4&lt;$E$9,T3_,T4_)))</f>
        <v>0.02</v>
      </c>
      <c r="D34" s="14">
        <f t="shared" si="3"/>
        <v>0.02</v>
      </c>
      <c r="E34" s="14">
        <f t="shared" si="3"/>
        <v>1.3999999999999999E-2</v>
      </c>
      <c r="F34" s="14">
        <f t="shared" si="3"/>
        <v>8.3999999999999995E-3</v>
      </c>
      <c r="G34" s="14">
        <f t="shared" si="3"/>
        <v>8.3999999999999995E-3</v>
      </c>
      <c r="H34" s="14">
        <f t="shared" si="3"/>
        <v>8.3999999999999995E-3</v>
      </c>
      <c r="I34" s="14">
        <f t="shared" si="3"/>
        <v>8.3999999999999995E-3</v>
      </c>
    </row>
    <row r="35" spans="2:9">
      <c r="B35" t="s">
        <v>7</v>
      </c>
      <c r="C35" s="14">
        <f t="shared" si="3"/>
        <v>1.3999999999999999E-2</v>
      </c>
      <c r="D35" s="14">
        <f t="shared" si="3"/>
        <v>1.3999999999999999E-2</v>
      </c>
      <c r="E35" s="14">
        <f t="shared" si="3"/>
        <v>8.3999999999999995E-3</v>
      </c>
      <c r="F35" s="14">
        <f t="shared" si="3"/>
        <v>8.3999999999999995E-3</v>
      </c>
      <c r="G35" s="14">
        <f t="shared" si="3"/>
        <v>4.1999999999999997E-3</v>
      </c>
      <c r="H35" s="14">
        <f t="shared" si="3"/>
        <v>4.1999999999999997E-3</v>
      </c>
      <c r="I35" s="14">
        <f t="shared" si="3"/>
        <v>4.1999999999999997E-3</v>
      </c>
    </row>
    <row r="36" spans="2:9">
      <c r="B36" t="s">
        <v>6</v>
      </c>
      <c r="C36" s="14">
        <f t="shared" si="3"/>
        <v>1.3999999999999999E-2</v>
      </c>
      <c r="D36" s="14">
        <f t="shared" si="3"/>
        <v>8.3999999999999995E-3</v>
      </c>
      <c r="E36" s="14">
        <f t="shared" si="3"/>
        <v>8.3999999999999995E-3</v>
      </c>
      <c r="F36" s="14">
        <f t="shared" si="3"/>
        <v>4.1999999999999997E-3</v>
      </c>
      <c r="G36" s="14">
        <f t="shared" si="3"/>
        <v>4.1999999999999997E-3</v>
      </c>
      <c r="H36" s="14">
        <f t="shared" si="3"/>
        <v>4.1999999999999997E-3</v>
      </c>
      <c r="I36" s="14">
        <f t="shared" si="3"/>
        <v>4.1999999999999997E-3</v>
      </c>
    </row>
    <row r="39" spans="2:9">
      <c r="B39" s="13"/>
    </row>
    <row r="40" spans="2:9">
      <c r="C40" s="16" t="s">
        <v>0</v>
      </c>
      <c r="D40" s="16" t="s">
        <v>1</v>
      </c>
      <c r="E40" s="16" t="s">
        <v>2</v>
      </c>
      <c r="F40" s="16" t="s">
        <v>3</v>
      </c>
      <c r="G40" s="16" t="s">
        <v>4</v>
      </c>
      <c r="H40" s="16" t="s">
        <v>8</v>
      </c>
      <c r="I40" s="16" t="s">
        <v>9</v>
      </c>
    </row>
    <row r="41" spans="2:9">
      <c r="B41" t="s">
        <v>5</v>
      </c>
      <c r="C41" s="10">
        <f t="shared" ref="C41:I43" si="4">C34*C4</f>
        <v>5000</v>
      </c>
      <c r="D41" s="10">
        <f t="shared" si="4"/>
        <v>9250</v>
      </c>
      <c r="E41" s="10">
        <f t="shared" si="4"/>
        <v>10683.749999999998</v>
      </c>
      <c r="F41" s="10">
        <f t="shared" si="4"/>
        <v>9615.375</v>
      </c>
      <c r="G41" s="10">
        <f t="shared" si="4"/>
        <v>12499.987499999999</v>
      </c>
      <c r="H41" s="10">
        <f t="shared" si="4"/>
        <v>14749.98525</v>
      </c>
      <c r="I41" s="10">
        <f t="shared" si="4"/>
        <v>16962.483037499998</v>
      </c>
    </row>
    <row r="42" spans="2:9">
      <c r="B42" t="s">
        <v>7</v>
      </c>
      <c r="C42" s="10">
        <f t="shared" si="4"/>
        <v>6999.9999999999991</v>
      </c>
      <c r="D42" s="10">
        <f t="shared" si="4"/>
        <v>12949.999999999998</v>
      </c>
      <c r="E42" s="10">
        <f t="shared" si="4"/>
        <v>12820.5</v>
      </c>
      <c r="F42" s="10">
        <f t="shared" si="4"/>
        <v>19230.75</v>
      </c>
      <c r="G42" s="10">
        <f t="shared" si="4"/>
        <v>12499.987499999999</v>
      </c>
      <c r="H42" s="10">
        <f t="shared" si="4"/>
        <v>14749.98525</v>
      </c>
      <c r="I42" s="10">
        <f t="shared" si="4"/>
        <v>16962.483037499998</v>
      </c>
    </row>
    <row r="43" spans="2:9">
      <c r="B43" t="s">
        <v>6</v>
      </c>
      <c r="C43" s="10">
        <f t="shared" si="4"/>
        <v>11199.999999999998</v>
      </c>
      <c r="D43" s="10">
        <f t="shared" si="4"/>
        <v>12432</v>
      </c>
      <c r="E43" s="10">
        <f t="shared" si="4"/>
        <v>20512.8</v>
      </c>
      <c r="F43" s="10">
        <f t="shared" si="4"/>
        <v>15384.599999999999</v>
      </c>
      <c r="G43" s="10">
        <f t="shared" si="4"/>
        <v>19999.98</v>
      </c>
      <c r="H43" s="10">
        <f t="shared" si="4"/>
        <v>23599.9764</v>
      </c>
      <c r="I43" s="10">
        <f t="shared" si="4"/>
        <v>27139.972859999998</v>
      </c>
    </row>
    <row r="45" spans="2:9">
      <c r="B45" s="13" t="s">
        <v>34</v>
      </c>
      <c r="C45" s="16" t="s">
        <v>0</v>
      </c>
      <c r="D45" s="16" t="s">
        <v>1</v>
      </c>
      <c r="E45" s="16" t="s">
        <v>2</v>
      </c>
      <c r="F45" s="16" t="s">
        <v>3</v>
      </c>
      <c r="G45" s="16" t="s">
        <v>4</v>
      </c>
      <c r="H45" s="16" t="s">
        <v>8</v>
      </c>
      <c r="I45" s="16" t="s">
        <v>9</v>
      </c>
    </row>
    <row r="47" spans="2:9">
      <c r="B47" t="s">
        <v>5</v>
      </c>
    </row>
    <row r="48" spans="2:9">
      <c r="B48" t="s">
        <v>7</v>
      </c>
    </row>
    <row r="49" spans="2:9">
      <c r="B49" t="s">
        <v>6</v>
      </c>
    </row>
    <row r="51" spans="2:9">
      <c r="B51" s="13" t="s">
        <v>35</v>
      </c>
      <c r="C51" s="16" t="s">
        <v>0</v>
      </c>
      <c r="D51" s="16" t="s">
        <v>1</v>
      </c>
      <c r="E51" s="16" t="s">
        <v>2</v>
      </c>
      <c r="F51" s="16" t="s">
        <v>3</v>
      </c>
      <c r="G51" s="16" t="s">
        <v>4</v>
      </c>
      <c r="H51" s="16" t="s">
        <v>8</v>
      </c>
      <c r="I51" s="16" t="s">
        <v>9</v>
      </c>
    </row>
    <row r="53" spans="2:9">
      <c r="B53" t="s">
        <v>5</v>
      </c>
    </row>
    <row r="54" spans="2:9">
      <c r="B54" t="s">
        <v>7</v>
      </c>
    </row>
    <row r="55" spans="2:9">
      <c r="B55" t="s">
        <v>6</v>
      </c>
    </row>
    <row r="57" spans="2:9">
      <c r="B57" s="13" t="s">
        <v>36</v>
      </c>
      <c r="C57" s="16" t="s">
        <v>0</v>
      </c>
      <c r="D57" s="16" t="s">
        <v>1</v>
      </c>
      <c r="E57" s="16" t="s">
        <v>2</v>
      </c>
      <c r="F57" s="16" t="s">
        <v>3</v>
      </c>
      <c r="G57" s="16" t="s">
        <v>4</v>
      </c>
      <c r="H57" s="16" t="s">
        <v>8</v>
      </c>
      <c r="I57" s="16" t="s">
        <v>9</v>
      </c>
    </row>
    <row r="59" spans="2:9">
      <c r="B59" t="s">
        <v>5</v>
      </c>
    </row>
    <row r="60" spans="2:9">
      <c r="B60" t="s">
        <v>7</v>
      </c>
    </row>
    <row r="61" spans="2:9">
      <c r="B61" t="s">
        <v>6</v>
      </c>
    </row>
    <row r="63" spans="2:9">
      <c r="B63" s="13" t="s">
        <v>37</v>
      </c>
      <c r="C63" s="16" t="s">
        <v>0</v>
      </c>
      <c r="D63" s="16" t="s">
        <v>1</v>
      </c>
      <c r="E63" s="16" t="s">
        <v>2</v>
      </c>
      <c r="F63" s="16" t="s">
        <v>3</v>
      </c>
      <c r="G63" s="16" t="s">
        <v>4</v>
      </c>
      <c r="H63" s="16" t="s">
        <v>8</v>
      </c>
      <c r="I63" s="16" t="s">
        <v>9</v>
      </c>
    </row>
    <row r="65" spans="2:9">
      <c r="B65" t="s">
        <v>5</v>
      </c>
    </row>
    <row r="66" spans="2:9">
      <c r="B66" t="s">
        <v>7</v>
      </c>
    </row>
    <row r="67" spans="2:9">
      <c r="B67" t="s">
        <v>6</v>
      </c>
    </row>
    <row r="76" spans="2:9">
      <c r="B76" s="13" t="s">
        <v>32</v>
      </c>
      <c r="C76" s="17">
        <f>8000*12</f>
        <v>96000</v>
      </c>
      <c r="D76" s="17">
        <f t="shared" ref="D76:I76" si="5">C76*1.15</f>
        <v>110399.99999999999</v>
      </c>
      <c r="E76" s="17">
        <f t="shared" si="5"/>
        <v>126959.99999999997</v>
      </c>
      <c r="F76" s="17">
        <f t="shared" si="5"/>
        <v>146003.99999999994</v>
      </c>
      <c r="G76" s="17">
        <f t="shared" si="5"/>
        <v>167904.59999999992</v>
      </c>
      <c r="H76" s="17">
        <f t="shared" si="5"/>
        <v>193090.28999999989</v>
      </c>
      <c r="I76" s="17">
        <f t="shared" si="5"/>
        <v>222053.83349999986</v>
      </c>
    </row>
    <row r="78" spans="2:9">
      <c r="B78" s="13" t="s">
        <v>33</v>
      </c>
      <c r="C78" s="18">
        <f t="shared" ref="C78:I78" si="6">C76/12</f>
        <v>8000</v>
      </c>
      <c r="D78" s="18">
        <f t="shared" si="6"/>
        <v>9199.9999999999982</v>
      </c>
      <c r="E78" s="18">
        <f t="shared" si="6"/>
        <v>10579.999999999998</v>
      </c>
      <c r="F78" s="18">
        <f t="shared" si="6"/>
        <v>12166.999999999995</v>
      </c>
      <c r="G78" s="18">
        <f t="shared" si="6"/>
        <v>13992.049999999994</v>
      </c>
      <c r="H78" s="18">
        <f t="shared" si="6"/>
        <v>16090.857499999991</v>
      </c>
      <c r="I78" s="18">
        <f t="shared" si="6"/>
        <v>18504.486124999989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5" workbookViewId="0">
      <selection activeCell="O23" sqref="O23"/>
    </sheetView>
  </sheetViews>
  <sheetFormatPr baseColWidth="10" defaultColWidth="17.33203125" defaultRowHeight="15.75" customHeight="1" x14ac:dyDescent="0"/>
  <cols>
    <col min="1" max="1" width="2.33203125" style="20" customWidth="1"/>
    <col min="2" max="2" width="13.1640625" style="20" customWidth="1"/>
    <col min="3" max="4" width="18.1640625" style="20" customWidth="1"/>
    <col min="5" max="5" width="9.83203125" style="20" customWidth="1"/>
    <col min="6" max="6" width="1.1640625" style="20" customWidth="1"/>
    <col min="7" max="8" width="12" style="20" customWidth="1"/>
    <col min="9" max="9" width="2.33203125" style="20" customWidth="1"/>
    <col min="10" max="10" width="40.33203125" style="20" customWidth="1"/>
    <col min="11" max="11" width="8.6640625" style="20" customWidth="1"/>
    <col min="12" max="12" width="11" style="20" customWidth="1"/>
    <col min="13" max="16" width="8.6640625" style="20" customWidth="1"/>
    <col min="17" max="17" width="9.33203125" style="20" customWidth="1"/>
    <col min="18" max="16384" width="17.33203125" style="20"/>
  </cols>
  <sheetData>
    <row r="1" spans="1:17" ht="12">
      <c r="A1" s="19"/>
      <c r="B1" s="19" t="s">
        <v>65</v>
      </c>
      <c r="E1" s="19"/>
      <c r="F1" s="19"/>
      <c r="G1" s="19"/>
      <c r="H1" s="19"/>
      <c r="I1" s="19"/>
      <c r="J1" s="19"/>
    </row>
    <row r="2" spans="1:17" ht="18" customHeight="1">
      <c r="A2" s="19"/>
      <c r="B2" s="84" t="s">
        <v>38</v>
      </c>
      <c r="C2" s="79"/>
      <c r="D2" s="79"/>
      <c r="E2" s="79"/>
      <c r="F2" s="79"/>
      <c r="G2" s="79"/>
      <c r="H2" s="79"/>
      <c r="I2" s="79"/>
      <c r="J2" s="79"/>
      <c r="K2" s="19"/>
      <c r="L2" s="19"/>
      <c r="M2" s="19"/>
      <c r="N2" s="19"/>
      <c r="O2" s="19"/>
      <c r="P2" s="19"/>
      <c r="Q2" s="19"/>
    </row>
    <row r="3" spans="1:17" ht="12">
      <c r="A3" s="19"/>
      <c r="B3" s="19"/>
      <c r="E3" s="19"/>
      <c r="F3" s="19"/>
      <c r="G3" s="19"/>
      <c r="H3" s="19"/>
      <c r="I3" s="19"/>
      <c r="J3" s="19"/>
      <c r="L3" s="21" t="s">
        <v>39</v>
      </c>
    </row>
    <row r="4" spans="1:17" ht="12">
      <c r="A4" s="19"/>
      <c r="B4" s="85" t="s">
        <v>40</v>
      </c>
      <c r="C4" s="79"/>
      <c r="D4" s="79"/>
      <c r="E4" s="79"/>
      <c r="F4" s="19"/>
      <c r="G4" s="86" t="s">
        <v>41</v>
      </c>
      <c r="H4" s="79"/>
      <c r="I4" s="19"/>
      <c r="J4" s="22" t="s">
        <v>42</v>
      </c>
      <c r="L4" s="23">
        <v>1</v>
      </c>
    </row>
    <row r="5" spans="1:17" ht="12">
      <c r="A5" s="19"/>
      <c r="B5" s="24"/>
      <c r="C5" s="25"/>
      <c r="D5" s="26"/>
      <c r="E5" s="26"/>
      <c r="F5" s="26"/>
      <c r="G5" s="24"/>
      <c r="H5" s="24"/>
      <c r="I5" s="19"/>
      <c r="J5" s="27" t="str">
        <f>IF(OR(O21="",O21=0),"","Do Not Skip Rows When Entering Upper Limits of Each Tier.")</f>
        <v/>
      </c>
    </row>
    <row r="6" spans="1:17" ht="15.75" customHeight="1">
      <c r="A6" s="28"/>
      <c r="B6" s="29" t="s">
        <v>43</v>
      </c>
      <c r="C6" s="30">
        <v>3000000</v>
      </c>
      <c r="D6" s="31"/>
      <c r="E6" s="26"/>
      <c r="F6" s="32"/>
      <c r="G6" s="33" t="s">
        <v>44</v>
      </c>
      <c r="H6" s="34">
        <f>SUM(H12:H20)</f>
        <v>29000</v>
      </c>
      <c r="I6" s="35"/>
      <c r="J6" s="27"/>
      <c r="K6" s="19"/>
      <c r="L6" s="19"/>
      <c r="M6" s="19"/>
      <c r="N6" s="19"/>
      <c r="O6" s="19"/>
      <c r="P6" s="19"/>
      <c r="Q6" s="19"/>
    </row>
    <row r="7" spans="1:17" ht="12">
      <c r="A7" s="19"/>
      <c r="B7" s="36"/>
      <c r="C7" s="37"/>
      <c r="D7" s="26"/>
      <c r="E7" s="26"/>
      <c r="F7" s="26"/>
      <c r="G7" s="36"/>
      <c r="H7" s="36"/>
      <c r="I7" s="19"/>
      <c r="J7" s="27" t="str">
        <f>IF(P21="","","The Upper Tier Values Must Be In Ascending Order.")</f>
        <v/>
      </c>
    </row>
    <row r="8" spans="1:17" ht="12">
      <c r="A8" s="19"/>
      <c r="B8" s="85" t="s">
        <v>45</v>
      </c>
      <c r="C8" s="79"/>
      <c r="D8" s="79"/>
      <c r="E8" s="79"/>
      <c r="F8" s="19"/>
      <c r="G8" s="86" t="s">
        <v>46</v>
      </c>
      <c r="H8" s="79"/>
      <c r="I8" s="19"/>
      <c r="J8" s="27"/>
    </row>
    <row r="9" spans="1:17" ht="12">
      <c r="A9" s="19"/>
      <c r="B9" s="38"/>
      <c r="C9" s="39" t="s">
        <v>47</v>
      </c>
      <c r="D9" s="39" t="s">
        <v>48</v>
      </c>
      <c r="E9" s="40"/>
      <c r="F9" s="19"/>
      <c r="G9" s="41"/>
      <c r="H9" s="41"/>
      <c r="I9" s="19"/>
      <c r="J9" s="19"/>
      <c r="K9" s="19"/>
      <c r="L9" s="19"/>
      <c r="M9" s="19"/>
      <c r="N9" s="19"/>
      <c r="O9" s="19"/>
      <c r="P9" s="19"/>
      <c r="Q9" s="19"/>
    </row>
    <row r="10" spans="1:17" ht="15" customHeight="1">
      <c r="A10" s="19"/>
      <c r="B10" s="42"/>
      <c r="C10" s="87" t="s">
        <v>49</v>
      </c>
      <c r="D10" s="88"/>
      <c r="E10" s="43" t="s">
        <v>10</v>
      </c>
      <c r="F10" s="35"/>
      <c r="G10" s="44" t="str">
        <f>IF(L4=1,"","Unit Price:")</f>
        <v/>
      </c>
      <c r="H10" s="45" t="str">
        <f>IF(L4=1,"",VLOOKUP(C6,C12:E20,3))</f>
        <v/>
      </c>
      <c r="I10" s="19"/>
      <c r="J10" s="27" t="str">
        <f>IF(COUNTIF(D12:D20,"&gt;0")=9,"The Last Row of Your Pricing Structure Must Have an Upper Limit of Blank/Null","")</f>
        <v/>
      </c>
      <c r="K10" s="46"/>
      <c r="L10" s="46"/>
      <c r="M10" s="46"/>
      <c r="N10" s="46"/>
      <c r="O10" s="46"/>
      <c r="P10" s="46"/>
      <c r="Q10" s="46"/>
    </row>
    <row r="11" spans="1:17" ht="15" customHeight="1">
      <c r="A11" s="28"/>
      <c r="B11" s="47" t="s">
        <v>50</v>
      </c>
      <c r="C11" s="48" t="s">
        <v>51</v>
      </c>
      <c r="D11" s="49" t="s">
        <v>52</v>
      </c>
      <c r="E11" s="50" t="s">
        <v>53</v>
      </c>
      <c r="F11" s="51"/>
      <c r="G11" s="52" t="s">
        <v>54</v>
      </c>
      <c r="H11" s="53" t="s">
        <v>55</v>
      </c>
      <c r="I11" s="35"/>
      <c r="J11" s="27"/>
      <c r="K11" s="46"/>
      <c r="L11" s="78"/>
      <c r="M11" s="79"/>
      <c r="N11" s="46"/>
      <c r="O11" s="46"/>
      <c r="P11" s="54"/>
      <c r="Q11" s="46"/>
    </row>
    <row r="12" spans="1:17" ht="15" customHeight="1">
      <c r="A12" s="28"/>
      <c r="B12" s="55" t="s">
        <v>56</v>
      </c>
      <c r="C12" s="56">
        <v>1</v>
      </c>
      <c r="D12" s="57">
        <v>500000</v>
      </c>
      <c r="E12" s="76">
        <v>1.4999999999999999E-2</v>
      </c>
      <c r="F12" s="58"/>
      <c r="G12" s="59">
        <f>IF(C$6&lt;C12,"",IF(OR(D12="",C$6&lt;=D12),IF(priceType=1,C$6-C12+1,C$6),IF(priceType=1,D12-C12+1,0)))</f>
        <v>500000</v>
      </c>
      <c r="H12" s="60">
        <f t="shared" ref="H12:H20" si="0">IF(G12="","",IF(G12&lt;0,"error",IF($L$4=1,G12*E12,G12*$H$10)*(IF($E$10="CPM",0.001,1))))</f>
        <v>7500</v>
      </c>
      <c r="I12" s="35"/>
      <c r="J12" s="19"/>
      <c r="K12" s="46"/>
      <c r="L12" s="46"/>
      <c r="M12" s="61"/>
      <c r="N12" s="46"/>
      <c r="O12" s="46"/>
      <c r="P12" s="46"/>
      <c r="Q12" s="46"/>
    </row>
    <row r="13" spans="1:17" ht="15" customHeight="1">
      <c r="A13" s="28"/>
      <c r="B13" s="55" t="s">
        <v>57</v>
      </c>
      <c r="C13" s="56">
        <f t="shared" ref="C13:C20" si="1">IF(D12="","",D12+1)</f>
        <v>500001</v>
      </c>
      <c r="D13" s="57">
        <v>1500000</v>
      </c>
      <c r="E13" s="77">
        <v>0.01</v>
      </c>
      <c r="F13" s="58"/>
      <c r="G13" s="59">
        <f t="shared" ref="G13:G20" si="2">IF(C$6&lt;C13,"",IF(OR(D13="",C$6&lt;=D13),IF(priceType=1,C$6-C13+1,C$6),IF(priceType=1,D13-C13+1,0)))</f>
        <v>1000000</v>
      </c>
      <c r="H13" s="60">
        <f t="shared" si="0"/>
        <v>10000</v>
      </c>
      <c r="I13" s="35"/>
      <c r="J13" s="19"/>
      <c r="K13" s="46"/>
      <c r="L13" s="46"/>
      <c r="M13" s="61"/>
      <c r="N13" s="46"/>
      <c r="O13" s="46"/>
      <c r="P13" s="46"/>
      <c r="Q13" s="46"/>
    </row>
    <row r="14" spans="1:17" ht="15" customHeight="1">
      <c r="A14" s="28"/>
      <c r="B14" s="55" t="s">
        <v>58</v>
      </c>
      <c r="C14" s="56">
        <f t="shared" si="1"/>
        <v>1500001</v>
      </c>
      <c r="D14" s="57">
        <v>2500000</v>
      </c>
      <c r="E14" s="77">
        <v>8.0000000000000002E-3</v>
      </c>
      <c r="F14" s="58"/>
      <c r="G14" s="59">
        <f t="shared" si="2"/>
        <v>1000000</v>
      </c>
      <c r="H14" s="60">
        <f t="shared" si="0"/>
        <v>8000</v>
      </c>
      <c r="I14" s="35"/>
      <c r="J14" s="19"/>
      <c r="K14" s="46"/>
      <c r="L14" s="46"/>
      <c r="M14" s="61"/>
      <c r="N14" s="46"/>
      <c r="O14" s="46"/>
      <c r="P14" s="46"/>
      <c r="Q14" s="46"/>
    </row>
    <row r="15" spans="1:17" ht="15" customHeight="1">
      <c r="A15" s="28"/>
      <c r="B15" s="55" t="s">
        <v>59</v>
      </c>
      <c r="C15" s="56">
        <f t="shared" si="1"/>
        <v>2500001</v>
      </c>
      <c r="D15" s="57"/>
      <c r="E15" s="77">
        <v>7.0000000000000001E-3</v>
      </c>
      <c r="F15" s="58"/>
      <c r="G15" s="59">
        <f t="shared" si="2"/>
        <v>500000</v>
      </c>
      <c r="H15" s="60">
        <f t="shared" si="0"/>
        <v>3500</v>
      </c>
      <c r="I15" s="35"/>
      <c r="J15" s="19"/>
      <c r="K15" s="46"/>
      <c r="L15" s="46"/>
      <c r="M15" s="61"/>
      <c r="N15" s="46"/>
      <c r="O15" s="46"/>
      <c r="P15" s="46"/>
      <c r="Q15" s="46"/>
    </row>
    <row r="16" spans="1:17" ht="15" customHeight="1">
      <c r="A16" s="28"/>
      <c r="B16" s="55"/>
      <c r="C16" s="56" t="str">
        <f t="shared" si="1"/>
        <v/>
      </c>
      <c r="D16" s="57"/>
      <c r="E16" s="62"/>
      <c r="F16" s="58"/>
      <c r="G16" s="59" t="str">
        <f t="shared" si="2"/>
        <v/>
      </c>
      <c r="H16" s="60" t="str">
        <f t="shared" si="0"/>
        <v/>
      </c>
      <c r="I16" s="35"/>
      <c r="J16" s="19"/>
      <c r="K16" s="46"/>
      <c r="L16" s="46"/>
      <c r="M16" s="61"/>
      <c r="N16" s="46"/>
      <c r="O16" s="46"/>
      <c r="P16" s="46"/>
      <c r="Q16" s="46"/>
    </row>
    <row r="17" spans="1:17" ht="15" customHeight="1">
      <c r="A17" s="28"/>
      <c r="B17" s="55"/>
      <c r="C17" s="56" t="str">
        <f t="shared" si="1"/>
        <v/>
      </c>
      <c r="D17" s="57"/>
      <c r="E17" s="62"/>
      <c r="F17" s="58"/>
      <c r="G17" s="59" t="str">
        <f t="shared" si="2"/>
        <v/>
      </c>
      <c r="H17" s="60" t="str">
        <f t="shared" si="0"/>
        <v/>
      </c>
      <c r="I17" s="35"/>
      <c r="J17" s="19"/>
      <c r="K17" s="46"/>
      <c r="L17" s="46"/>
      <c r="M17" s="61"/>
      <c r="N17" s="46"/>
      <c r="O17" s="46"/>
      <c r="P17" s="46"/>
      <c r="Q17" s="46"/>
    </row>
    <row r="18" spans="1:17" ht="15" customHeight="1">
      <c r="A18" s="28"/>
      <c r="B18" s="55"/>
      <c r="C18" s="56" t="str">
        <f t="shared" si="1"/>
        <v/>
      </c>
      <c r="D18" s="57"/>
      <c r="E18" s="62"/>
      <c r="F18" s="58"/>
      <c r="G18" s="59" t="str">
        <f t="shared" si="2"/>
        <v/>
      </c>
      <c r="H18" s="60" t="str">
        <f t="shared" si="0"/>
        <v/>
      </c>
      <c r="I18" s="35"/>
      <c r="J18" s="63"/>
      <c r="K18" s="46"/>
      <c r="L18" s="46"/>
      <c r="M18" s="61"/>
      <c r="N18" s="46"/>
      <c r="O18" s="46"/>
      <c r="P18" s="46"/>
      <c r="Q18" s="46"/>
    </row>
    <row r="19" spans="1:17" ht="15" customHeight="1">
      <c r="A19" s="28"/>
      <c r="B19" s="55"/>
      <c r="C19" s="56" t="str">
        <f t="shared" si="1"/>
        <v/>
      </c>
      <c r="D19" s="57"/>
      <c r="E19" s="62"/>
      <c r="F19" s="58"/>
      <c r="G19" s="59" t="str">
        <f t="shared" si="2"/>
        <v/>
      </c>
      <c r="H19" s="60" t="str">
        <f t="shared" si="0"/>
        <v/>
      </c>
      <c r="I19" s="35"/>
      <c r="J19" s="63"/>
      <c r="K19" s="46"/>
      <c r="L19" s="46"/>
      <c r="M19" s="61"/>
      <c r="N19" s="46"/>
      <c r="O19" s="46"/>
      <c r="P19" s="46"/>
      <c r="Q19" s="46"/>
    </row>
    <row r="20" spans="1:17" ht="15" customHeight="1">
      <c r="A20" s="28"/>
      <c r="B20" s="64"/>
      <c r="C20" s="65" t="str">
        <f t="shared" si="1"/>
        <v/>
      </c>
      <c r="D20" s="66"/>
      <c r="E20" s="67"/>
      <c r="F20" s="68"/>
      <c r="G20" s="69" t="str">
        <f t="shared" si="2"/>
        <v/>
      </c>
      <c r="H20" s="70" t="str">
        <f t="shared" si="0"/>
        <v/>
      </c>
      <c r="I20" s="71"/>
      <c r="J20" s="24"/>
      <c r="K20" s="46"/>
      <c r="L20" s="46"/>
      <c r="M20" s="61"/>
      <c r="N20" s="46"/>
      <c r="O20" s="46"/>
      <c r="P20" s="46"/>
      <c r="Q20" s="46"/>
    </row>
    <row r="21" spans="1:17" ht="12">
      <c r="A21" s="19"/>
      <c r="B21" s="36"/>
      <c r="C21" s="72"/>
      <c r="D21" s="72"/>
      <c r="E21" s="80" t="str">
        <f>IF(G22=C6,"","THERE IS A PROBLEM with the calculator - Please do not use these results!")</f>
        <v/>
      </c>
      <c r="F21" s="81"/>
      <c r="G21" s="81"/>
      <c r="H21" s="81"/>
      <c r="I21" s="81"/>
      <c r="J21" s="81"/>
      <c r="K21" s="73"/>
      <c r="L21" s="73"/>
      <c r="M21" s="73"/>
      <c r="N21" s="73"/>
      <c r="O21" s="46"/>
      <c r="P21" s="46"/>
      <c r="Q21" s="73"/>
    </row>
    <row r="22" spans="1:17" ht="15.75" customHeight="1">
      <c r="A22" s="19"/>
      <c r="B22" s="74" t="s">
        <v>60</v>
      </c>
      <c r="C22" s="19"/>
      <c r="D22" s="19"/>
      <c r="E22" s="19"/>
      <c r="F22" s="19"/>
      <c r="G22" s="75">
        <f>SUM(G12:G20)</f>
        <v>3000000</v>
      </c>
      <c r="H22" s="19"/>
      <c r="I22" s="19"/>
      <c r="J22" s="19"/>
      <c r="K22" s="19"/>
      <c r="M22" s="19"/>
      <c r="N22" s="19"/>
      <c r="O22" s="19"/>
      <c r="P22" s="19"/>
      <c r="Q22" s="19"/>
    </row>
    <row r="23" spans="1:17" ht="24.75" customHeight="1">
      <c r="A23" s="19"/>
      <c r="B23" s="82" t="s">
        <v>61</v>
      </c>
      <c r="C23" s="79"/>
      <c r="D23" s="79"/>
      <c r="E23" s="79"/>
      <c r="F23" s="79"/>
      <c r="G23" s="79"/>
      <c r="H23" s="79"/>
      <c r="I23" s="79"/>
      <c r="J23" s="79"/>
      <c r="K23" s="19"/>
      <c r="L23" s="19"/>
      <c r="M23" s="19"/>
      <c r="N23" s="19"/>
      <c r="O23" s="19"/>
      <c r="P23" s="19"/>
      <c r="Q23" s="19"/>
    </row>
    <row r="24" spans="1:17" ht="24.75" customHeight="1">
      <c r="A24" s="19"/>
      <c r="B24" s="82" t="s">
        <v>62</v>
      </c>
      <c r="C24" s="79"/>
      <c r="D24" s="79"/>
      <c r="E24" s="79"/>
      <c r="F24" s="79"/>
      <c r="G24" s="79"/>
      <c r="H24" s="79"/>
      <c r="I24" s="79"/>
      <c r="J24" s="79"/>
      <c r="K24" s="19"/>
      <c r="L24" s="19"/>
      <c r="M24" s="19"/>
      <c r="N24" s="19"/>
      <c r="O24" s="19"/>
      <c r="P24" s="19"/>
      <c r="Q24" s="19"/>
    </row>
    <row r="25" spans="1:17" ht="24.75" customHeight="1">
      <c r="A25" s="19"/>
      <c r="B25" s="82" t="s">
        <v>63</v>
      </c>
      <c r="C25" s="79"/>
      <c r="D25" s="79"/>
      <c r="E25" s="79"/>
      <c r="F25" s="79"/>
      <c r="G25" s="79"/>
      <c r="H25" s="79"/>
      <c r="I25" s="79"/>
      <c r="J25" s="79"/>
      <c r="K25" s="19"/>
      <c r="L25" s="19"/>
      <c r="M25" s="19"/>
      <c r="N25" s="19"/>
      <c r="O25" s="19"/>
      <c r="P25" s="19"/>
      <c r="Q25" s="19"/>
    </row>
    <row r="26" spans="1:17" ht="24.75" customHeight="1">
      <c r="A26" s="19"/>
      <c r="B26" s="83" t="s">
        <v>64</v>
      </c>
      <c r="C26" s="79"/>
      <c r="D26" s="79"/>
      <c r="E26" s="79"/>
      <c r="F26" s="79"/>
      <c r="G26" s="79"/>
      <c r="H26" s="79"/>
      <c r="I26" s="79"/>
      <c r="J26" s="79"/>
      <c r="K26" s="19"/>
      <c r="L26" s="19"/>
      <c r="M26" s="19"/>
      <c r="N26" s="19"/>
      <c r="O26" s="19"/>
      <c r="P26" s="19"/>
      <c r="Q26" s="19"/>
    </row>
    <row r="27" spans="1:17" ht="12">
      <c r="A27" s="19"/>
      <c r="B27" s="19"/>
      <c r="E27" s="19"/>
      <c r="F27" s="19"/>
      <c r="G27" s="19"/>
      <c r="H27" s="19"/>
      <c r="I27" s="19"/>
      <c r="J27" s="19"/>
    </row>
  </sheetData>
  <mergeCells count="12">
    <mergeCell ref="B26:J26"/>
    <mergeCell ref="B2:J2"/>
    <mergeCell ref="B4:E4"/>
    <mergeCell ref="G4:H4"/>
    <mergeCell ref="B8:E8"/>
    <mergeCell ref="G8:H8"/>
    <mergeCell ref="C10:D10"/>
    <mergeCell ref="L11:M11"/>
    <mergeCell ref="E21:J21"/>
    <mergeCell ref="B23:J23"/>
    <mergeCell ref="B24:J24"/>
    <mergeCell ref="B25:J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SUBSCRIPTION PRICE</vt:lpstr>
      <vt:lpstr>TIERED PRICING</vt:lpstr>
    </vt:vector>
  </TitlesOfParts>
  <Company>Ring Digital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Ring</dc:creator>
  <cp:lastModifiedBy>Brian Ring</cp:lastModifiedBy>
  <dcterms:created xsi:type="dcterms:W3CDTF">2016-03-14T20:11:50Z</dcterms:created>
  <dcterms:modified xsi:type="dcterms:W3CDTF">2016-03-14T23:08:38Z</dcterms:modified>
</cp:coreProperties>
</file>