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045478\Documents\1. CI IoT VI\15. Customer Projects\VI BizPlan\"/>
    </mc:Choice>
  </mc:AlternateContent>
  <bookViews>
    <workbookView xWindow="0" yWindow="0" windowWidth="24000" windowHeight="9735" activeTab="2"/>
  </bookViews>
  <sheets>
    <sheet name="Cloud Revenue" sheetId="1" r:id="rId1"/>
    <sheet name="Sheet2" sheetId="3" r:id="rId2"/>
    <sheet name="Sheet3" sheetId="4" r:id="rId3"/>
  </sheet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6" i="3"/>
  <c r="E5" i="3"/>
  <c r="F6" i="3"/>
  <c r="F7" i="3"/>
  <c r="F5" i="3"/>
  <c r="W7" i="1" l="1"/>
  <c r="W8" i="1"/>
  <c r="W9" i="1"/>
  <c r="T9" i="1"/>
  <c r="T8" i="1"/>
  <c r="T7" i="1"/>
  <c r="Q7" i="1"/>
  <c r="Q8" i="1"/>
  <c r="Q9" i="1"/>
  <c r="N9" i="1"/>
  <c r="N8" i="1"/>
  <c r="N7" i="1"/>
  <c r="K7" i="1"/>
  <c r="K8" i="1"/>
  <c r="K9" i="1"/>
  <c r="L9" i="1" l="1"/>
  <c r="X9" i="1"/>
  <c r="X8" i="1"/>
  <c r="U9" i="1"/>
  <c r="U8" i="1"/>
  <c r="R9" i="1"/>
  <c r="L7" i="1"/>
  <c r="I7" i="1"/>
  <c r="I8" i="1"/>
  <c r="I9" i="1"/>
  <c r="V9" i="1"/>
  <c r="V8" i="1"/>
  <c r="V7" i="1"/>
  <c r="S9" i="1"/>
  <c r="S8" i="1"/>
  <c r="S7" i="1"/>
  <c r="P9" i="1"/>
  <c r="P8" i="1"/>
  <c r="P7" i="1"/>
  <c r="M9" i="1"/>
  <c r="M8" i="1"/>
  <c r="M7" i="1"/>
  <c r="J9" i="1"/>
  <c r="J8" i="1"/>
  <c r="J7" i="1"/>
  <c r="G7" i="1"/>
  <c r="H7" i="1" s="1"/>
  <c r="G8" i="1"/>
  <c r="H8" i="1" s="1"/>
  <c r="G9" i="1"/>
  <c r="H9" i="1" s="1"/>
  <c r="O7" i="1" l="1"/>
  <c r="L8" i="1"/>
  <c r="R7" i="1" l="1"/>
  <c r="O8" i="1"/>
  <c r="O9" i="1"/>
  <c r="U7" i="1" l="1"/>
  <c r="R8" i="1"/>
  <c r="X7" i="1" l="1"/>
</calcChain>
</file>

<file path=xl/sharedStrings.xml><?xml version="1.0" encoding="utf-8"?>
<sst xmlns="http://schemas.openxmlformats.org/spreadsheetml/2006/main" count="52" uniqueCount="22">
  <si>
    <t>Revenues</t>
  </si>
  <si>
    <t>Customer</t>
  </si>
  <si>
    <t>License cost</t>
  </si>
  <si>
    <t>License number</t>
  </si>
  <si>
    <t>TCV</t>
  </si>
  <si>
    <t>ACV</t>
  </si>
  <si>
    <t>Yearly</t>
  </si>
  <si>
    <t>Customer A</t>
  </si>
  <si>
    <t>Customer B</t>
  </si>
  <si>
    <t>Customer C</t>
  </si>
  <si>
    <t>Contract Start</t>
  </si>
  <si>
    <t>Contract End</t>
  </si>
  <si>
    <t>License Daily cost</t>
  </si>
  <si>
    <t>Grand Total</t>
  </si>
  <si>
    <t>Yearly Revenue</t>
  </si>
  <si>
    <t>Sum of Yearly Revenue</t>
  </si>
  <si>
    <t>2016</t>
  </si>
  <si>
    <t>Qtr3</t>
  </si>
  <si>
    <t>2017</t>
  </si>
  <si>
    <t>2018</t>
  </si>
  <si>
    <t>Qtr2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</si>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</sst>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fr.&quot;\ * #,##0.00_ ;_ &quot;fr.&quot;\ * \-#,##0.00_ ;_ &quot;fr.&quot;\ * &quot;-&quot;??_ ;_ @_ "/>
    <numFmt numFmtId="164" formatCode="_ [$€-2]\ * #,##0.00_ ;_ [$€-2]\ * \-#,##0.00_ ;_ [$€-2]\ * &quot;-&quot;??_ ;_ @_ "/>
    <numFmt numFmtId="165" formatCode="_ [$€-2]\ * #,##0.00000_ ;_ [$€-2]\ * \-#,##0.00000_ ;_ [$€-2]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vertical="center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/>
    </xf>
    <xf numFmtId="0" fontId="0" fillId="0" borderId="0" xfId="0" pivotButton="1"/>
    <xf numFmtId="0" fontId="0" fillId="0" borderId="0" xfId="0" applyNumberFormat="1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nzalez, Miguel" refreshedDate="42509.467108912038" createdVersion="5" refreshedVersion="5" minRefreshableVersion="3" recordCount="3">
  <cacheSource type="worksheet">
    <worksheetSource ref="B4:H7" sheet="Sheet2"/>
  </cacheSource>
  <cacheFields count="8">
    <cacheField name="Customer" numFmtId="0">
      <sharedItems count="3">
        <s v="Customer A"/>
        <s v="Customer B"/>
        <s v="Customer C"/>
      </sharedItems>
    </cacheField>
    <cacheField name="License number" numFmtId="0">
      <sharedItems containsSemiMixedTypes="0" containsString="0" containsNumber="1" containsInteger="1" minValue="100" maxValue="200"/>
    </cacheField>
    <cacheField name="License cost" numFmtId="164">
      <sharedItems containsSemiMixedTypes="0" containsString="0" containsNumber="1" containsInteger="1" minValue="5000" maxValue="5000"/>
    </cacheField>
    <cacheField name="License Daily cost" numFmtId="165">
      <sharedItems containsSemiMixedTypes="0" containsString="0" containsNumber="1" minValue="18.867924528301888" maxValue="18.867924528301888"/>
    </cacheField>
    <cacheField name="Yearly Revenue" numFmtId="164">
      <sharedItems containsSemiMixedTypes="0" containsString="0" containsNumber="1" containsInteger="1" minValue="500000" maxValue="1000000"/>
    </cacheField>
    <cacheField name="Contract Start" numFmtId="14">
      <sharedItems containsSemiMixedTypes="0" containsNonDate="0" containsDate="1" containsString="0" minDate="2016-09-24T00:00:00" maxDate="2018-06-02T00:00:00" count="3">
        <d v="2018-06-01T00:00:00"/>
        <d v="2017-08-19T00:00:00"/>
        <d v="2016-09-24T00:00:00"/>
      </sharedItems>
      <fieldGroup par="7" base="5">
        <rangePr autoStart="0" groupBy="quarters" startDate="2014-09-24T00:00:00" endDate="2018-06-02T00:00:00"/>
        <groupItems count="6">
          <s v="&lt;24.09.2014"/>
          <s v="Qtr1"/>
          <s v="Qtr2"/>
          <s v="Qtr3"/>
          <s v="Qtr4"/>
          <s v="&gt;02.06.2018"/>
        </groupItems>
      </fieldGroup>
    </cacheField>
    <cacheField name="Contract End" numFmtId="14">
      <sharedItems containsSemiMixedTypes="0" containsNonDate="0" containsDate="1" containsString="0" minDate="2018-09-24T00:00:00" maxDate="2100-01-01T00:00:00"/>
    </cacheField>
    <cacheField name="Years" numFmtId="0" databaseField="0">
      <fieldGroup base="5">
        <rangePr autoStart="0" groupBy="years" startDate="2014-09-24T00:00:00" endDate="2018-06-02T00:00:00"/>
        <groupItems count="7">
          <s v="&lt;24.09.2014"/>
          <s v="2014"/>
          <s v="2015"/>
          <s v="2016"/>
          <s v="2017"/>
          <s v="2018"/>
          <s v="&gt;02.06.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x v="0"/>
    <n v="100"/>
    <n v="5000"/>
    <n v="18.867924528301888"/>
    <n v="500000"/>
    <x v="0"/>
    <d v="2099-12-31T00:00:00"/>
  </r>
  <r>
    <x v="1"/>
    <n v="200"/>
    <n v="5000"/>
    <n v="18.867924528301888"/>
    <n v="1000000"/>
    <x v="1"/>
    <d v="2019-12-31T00:00:00"/>
  </r>
  <r>
    <x v="2"/>
    <n v="150"/>
    <n v="5000"/>
    <n v="18.867924528301888"/>
    <n v="750000"/>
    <x v="2"/>
    <d v="2018-09-2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compact="0" compactData="0" multipleFieldFilters="0">
  <location ref="A3:D9" firstHeaderRow="1" firstDataRow="3" firstDataCol="1"/>
  <pivotFields count="8"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compact="0" numFmtId="164" outline="0" showAll="0"/>
    <pivotField compact="0" numFmtId="165" outline="0" showAll="0"/>
    <pivotField dataField="1" compact="0" numFmtId="164" outline="0" showAll="0" defaultSubtotal="0"/>
    <pivotField axis="axisCol" compact="0" numFmtId="14" outline="0" showAll="0">
      <items count="7">
        <item x="0"/>
        <item x="1"/>
        <item x="2"/>
        <item x="3"/>
        <item x="4"/>
        <item x="5"/>
        <item t="default"/>
      </items>
    </pivotField>
    <pivotField compact="0" numFmtId="14" outline="0" showAll="0"/>
    <pivotField axis="axisCol" compact="0" outline="0" showAll="0" defaultSubtotal="0">
      <items count="7">
        <item x="0"/>
        <item x="1"/>
        <item x="2"/>
        <item x="3"/>
        <item x="4"/>
        <item x="5"/>
        <item x="6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2">
    <field x="7"/>
    <field x="5"/>
  </colFields>
  <colItems count="3">
    <i>
      <x v="3"/>
      <x v="3"/>
    </i>
    <i>
      <x v="4"/>
      <x v="3"/>
    </i>
    <i>
      <x v="5"/>
      <x v="2"/>
    </i>
  </colItems>
  <dataFields count="1">
    <dataField name="Sum of Yearly Revenue" fld="4" showDataAs="runTotal" baseField="5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D17" sqref="D17"/>
    </sheetView>
  </sheetViews>
  <sheetFormatPr defaultRowHeight="15" x14ac:dyDescent="0.25"/>
  <cols>
    <col min="1" max="1" width="9.140625" style="1"/>
    <col min="2" max="2" width="29.140625" style="1" customWidth="1"/>
    <col min="3" max="3" width="15" style="1" customWidth="1"/>
    <col min="4" max="4" width="10" style="1" customWidth="1"/>
    <col min="5" max="6" width="10.140625" style="1" bestFit="1" customWidth="1"/>
    <col min="7" max="7" width="13.42578125" style="1" customWidth="1"/>
    <col min="8" max="9" width="13.7109375" style="1" bestFit="1" customWidth="1"/>
    <col min="10" max="14" width="15.42578125" style="1" bestFit="1" customWidth="1"/>
    <col min="15" max="15" width="14.5703125" style="1" bestFit="1" customWidth="1"/>
    <col min="16" max="18" width="15.42578125" style="1" bestFit="1" customWidth="1"/>
    <col min="19" max="19" width="13.85546875" style="1" bestFit="1" customWidth="1"/>
    <col min="20" max="20" width="15.42578125" style="1" bestFit="1" customWidth="1"/>
    <col min="21" max="22" width="13.85546875" style="1" bestFit="1" customWidth="1"/>
    <col min="23" max="23" width="15.42578125" style="1" bestFit="1" customWidth="1"/>
    <col min="24" max="24" width="13.85546875" style="1" bestFit="1" customWidth="1"/>
    <col min="25" max="16384" width="9.140625" style="1"/>
  </cols>
  <sheetData>
    <row r="2" spans="2:24" x14ac:dyDescent="0.25">
      <c r="B2" s="1" t="s">
        <v>0</v>
      </c>
    </row>
    <row r="4" spans="2:24" s="6" customFormat="1" x14ac:dyDescent="0.25">
      <c r="B4" s="14" t="s">
        <v>1</v>
      </c>
      <c r="C4" s="14" t="s">
        <v>2</v>
      </c>
      <c r="D4" s="14" t="s">
        <v>3</v>
      </c>
      <c r="E4" s="14" t="s">
        <v>10</v>
      </c>
      <c r="F4" s="14" t="s">
        <v>11</v>
      </c>
      <c r="G4" s="14">
        <v>2016</v>
      </c>
      <c r="H4" s="14"/>
      <c r="I4" s="14"/>
      <c r="J4" s="14">
        <v>2017</v>
      </c>
      <c r="K4" s="14"/>
      <c r="L4" s="14"/>
      <c r="M4" s="14">
        <v>2018</v>
      </c>
      <c r="N4" s="14"/>
      <c r="O4" s="14"/>
      <c r="P4" s="14">
        <v>2019</v>
      </c>
      <c r="Q4" s="14"/>
      <c r="R4" s="14"/>
      <c r="S4" s="14">
        <v>2020</v>
      </c>
      <c r="T4" s="14"/>
      <c r="U4" s="14"/>
      <c r="V4" s="14">
        <v>2021</v>
      </c>
      <c r="W4" s="14"/>
      <c r="X4" s="14"/>
    </row>
    <row r="5" spans="2:24" s="6" customFormat="1" x14ac:dyDescent="0.25">
      <c r="B5" s="14"/>
      <c r="C5" s="14"/>
      <c r="D5" s="14"/>
      <c r="E5" s="14"/>
      <c r="F5" s="14"/>
      <c r="G5" s="7" t="s">
        <v>6</v>
      </c>
      <c r="H5" s="7" t="s">
        <v>4</v>
      </c>
      <c r="I5" s="7" t="s">
        <v>5</v>
      </c>
      <c r="J5" s="7" t="s">
        <v>6</v>
      </c>
      <c r="K5" s="7" t="s">
        <v>4</v>
      </c>
      <c r="L5" s="7" t="s">
        <v>5</v>
      </c>
      <c r="M5" s="7" t="s">
        <v>6</v>
      </c>
      <c r="N5" s="7" t="s">
        <v>4</v>
      </c>
      <c r="O5" s="7" t="s">
        <v>5</v>
      </c>
      <c r="P5" s="7" t="s">
        <v>6</v>
      </c>
      <c r="Q5" s="7" t="s">
        <v>4</v>
      </c>
      <c r="R5" s="7" t="s">
        <v>5</v>
      </c>
      <c r="S5" s="7" t="s">
        <v>6</v>
      </c>
      <c r="T5" s="7" t="s">
        <v>4</v>
      </c>
      <c r="U5" s="7" t="s">
        <v>5</v>
      </c>
      <c r="V5" s="7" t="s">
        <v>6</v>
      </c>
      <c r="W5" s="7" t="s">
        <v>4</v>
      </c>
      <c r="X5" s="7" t="s">
        <v>5</v>
      </c>
    </row>
    <row r="6" spans="2:24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4" x14ac:dyDescent="0.25">
      <c r="B7" s="1" t="s">
        <v>7</v>
      </c>
      <c r="C7" s="3">
        <v>5000</v>
      </c>
      <c r="D7" s="1">
        <v>100</v>
      </c>
      <c r="E7" s="4">
        <v>43252</v>
      </c>
      <c r="F7" s="4">
        <v>73050</v>
      </c>
      <c r="G7" s="5">
        <f t="shared" ref="G7:G8" si="0">IF(OR(G$4&lt;YEAR($E7),G$4&gt;YEAR($F7)),0,IF(G$4=YEAR($F7),($F7-DATE(G$4-1,12,31))/365*$C7*$D7,IF(G$4=YEAR($E7),(DATE(G$4,12,31)-$E7)/365*$C7*$D7,$C7*$D7)))</f>
        <v>0</v>
      </c>
      <c r="H7" s="5">
        <f>$G7</f>
        <v>0</v>
      </c>
      <c r="I7" s="5">
        <f>IF(OR(G$4&lt;YEAR($E7),G$4&gt;YEAR($F7)),0,H7/(G$4-YEAR($E7)+1))</f>
        <v>0</v>
      </c>
      <c r="J7" s="5">
        <f t="shared" ref="J7:J8" si="1">IF(OR(J$4&lt;YEAR($E7),J$4&gt;YEAR($F7)),0,IF(J$4=YEAR($F7),($F7-DATE(J$4-1,12,31))/365*$C7*$D7,IF(J$4=YEAR($E7),(DATE(J$4,12,31)-$E7)/365*$C7*$D7,$C7*$D7)))</f>
        <v>0</v>
      </c>
      <c r="K7" s="5">
        <f>IF(J$4&gt;YEAR($F7),H7,H7+J7)</f>
        <v>0</v>
      </c>
      <c r="L7" s="5">
        <f>IF(OR(J$4&lt;YEAR($E7),J$4&gt;YEAR($F7)),0,K7/(J$4-YEAR($E7)+1))</f>
        <v>0</v>
      </c>
      <c r="M7" s="5">
        <f t="shared" ref="M7:M8" si="2">IF(OR(M$4&lt;YEAR($E7),M$4&gt;YEAR($F7)),0,IF(M$4=YEAR($F7),($F7-DATE(M$4-1,12,31))/365*$C7*$D7,IF(M$4=YEAR($E7),(DATE(M$4,12,31)-$E7)/365*$C7*$D7,$C7*$D7)))</f>
        <v>291780.82191780821</v>
      </c>
      <c r="N7" s="5">
        <f>IF(M$4&gt;YEAR($F7),K7,K7+M7)</f>
        <v>291780.82191780821</v>
      </c>
      <c r="O7" s="5">
        <f>IF(OR(M$4&lt;YEAR($E7),M$4&gt;YEAR($F7)),0,N7/(M$4-YEAR($E7)+1))</f>
        <v>291780.82191780821</v>
      </c>
      <c r="P7" s="5">
        <f t="shared" ref="P7:P8" si="3">IF(OR(P$4&lt;YEAR($E7),P$4&gt;YEAR($F7)),0,IF(P$4=YEAR($F7),($F7-DATE(P$4-1,12,31))/365*$C7*$D7,IF(P$4=YEAR($E7),(DATE(P$4,12,31)-$E7)/365*$C7*$D7,$C7*$D7)))</f>
        <v>500000</v>
      </c>
      <c r="Q7" s="5">
        <f>IF(P$4&gt;YEAR($F7),N7,N7+P7)</f>
        <v>791780.82191780815</v>
      </c>
      <c r="R7" s="5">
        <f>IF(OR(P$4&lt;YEAR($E7),P$4&gt;YEAR($F7)),0,Q7/(P$4-YEAR($E7)+1))</f>
        <v>395890.41095890407</v>
      </c>
      <c r="S7" s="5">
        <f t="shared" ref="S7:S8" si="4">IF(OR(S$4&lt;YEAR($E7),S$4&gt;YEAR($F7)),0,IF(S$4=YEAR($F7),($F7-DATE(S$4-1,12,31))/365*$C7*$D7,IF(S$4=YEAR($E7),(DATE(S$4,12,31)-$E7)/365*$C7*$D7,$C7*$D7)))</f>
        <v>500000</v>
      </c>
      <c r="T7" s="5">
        <f>IF(S$4&gt;YEAR($F7),Q7,Q7+S7)</f>
        <v>1291780.8219178081</v>
      </c>
      <c r="U7" s="5">
        <f>IF(OR(S$4&lt;YEAR($E7),S$4&gt;YEAR($F7)),0,T7/(S$4-YEAR($E7)+1))</f>
        <v>430593.60730593605</v>
      </c>
      <c r="V7" s="5">
        <f t="shared" ref="V7:V8" si="5">IF(OR(V$4&lt;YEAR($E7),V$4&gt;YEAR($F7)),0,IF(V$4=YEAR($F7),($F7-DATE(V$4-1,12,31))/365*$C7*$D7,IF(V$4=YEAR($E7),(DATE(V$4,12,31)-$E7)/365*$C7*$D7,$C7*$D7)))</f>
        <v>500000</v>
      </c>
      <c r="W7" s="5">
        <f>IF(V$4&gt;YEAR($F7),T7,T7+V7)</f>
        <v>1791780.8219178081</v>
      </c>
      <c r="X7" s="5">
        <f>IF(OR(V$4&lt;YEAR($E7),V$4&gt;YEAR($F7)),0,W7/(V$4-YEAR($E7)+1))</f>
        <v>447945.20547945204</v>
      </c>
    </row>
    <row r="8" spans="2:24" x14ac:dyDescent="0.25">
      <c r="B8" s="1" t="s">
        <v>8</v>
      </c>
      <c r="C8" s="3">
        <v>5000</v>
      </c>
      <c r="D8" s="1">
        <v>100</v>
      </c>
      <c r="E8" s="4">
        <v>42966</v>
      </c>
      <c r="F8" s="4">
        <v>43830</v>
      </c>
      <c r="G8" s="5">
        <f t="shared" si="0"/>
        <v>0</v>
      </c>
      <c r="H8" s="5">
        <f t="shared" ref="H8:H9" si="6">$G8</f>
        <v>0</v>
      </c>
      <c r="I8" s="5">
        <f>IF(OR(G$4&lt;YEAR($E8),G$4&gt;YEAR($F8)),0,H8/(G$4-YEAR($E8)+1))</f>
        <v>0</v>
      </c>
      <c r="J8" s="5">
        <f t="shared" si="1"/>
        <v>183561.64383561641</v>
      </c>
      <c r="K8" s="5">
        <f>IF(J$4&gt;YEAR($F8),H8,H8+J8)</f>
        <v>183561.64383561641</v>
      </c>
      <c r="L8" s="5">
        <f>IF(OR(J$4&lt;YEAR($E8),J$4&gt;YEAR($F8)),0,K8/(J$4-YEAR($E8)+1))</f>
        <v>183561.64383561641</v>
      </c>
      <c r="M8" s="5">
        <f t="shared" si="2"/>
        <v>500000</v>
      </c>
      <c r="N8" s="5">
        <f>IF(M$4&gt;YEAR($F8),K8,K8+M8)</f>
        <v>683561.64383561641</v>
      </c>
      <c r="O8" s="5">
        <f>IF(OR(M$4&lt;YEAR($E8),M$4&gt;YEAR($F8)),0,N8/(M$4-YEAR($E8)+1))</f>
        <v>341780.82191780821</v>
      </c>
      <c r="P8" s="5">
        <f t="shared" si="3"/>
        <v>500000</v>
      </c>
      <c r="Q8" s="5">
        <f>IF(P$4&gt;YEAR($F8),N8,N8+P8)</f>
        <v>1183561.6438356163</v>
      </c>
      <c r="R8" s="5">
        <f>IF(OR(P$4&lt;YEAR($E8),P$4&gt;YEAR($F8)),0,Q8/(P$4-YEAR($E8)+1))</f>
        <v>394520.54794520541</v>
      </c>
      <c r="S8" s="5">
        <f t="shared" si="4"/>
        <v>0</v>
      </c>
      <c r="T8" s="5">
        <f>IF(S$4&gt;YEAR($F8),Q8,Q8+S8)</f>
        <v>1183561.6438356163</v>
      </c>
      <c r="U8" s="5">
        <f>IF(OR(S$4&lt;YEAR($E8),S$4&gt;YEAR($F8)),0,T8/(S$4-YEAR($E8)+1))</f>
        <v>0</v>
      </c>
      <c r="V8" s="5">
        <f t="shared" si="5"/>
        <v>0</v>
      </c>
      <c r="W8" s="5">
        <f>IF(V$4&gt;YEAR($F8),T8,T8+V8)</f>
        <v>1183561.6438356163</v>
      </c>
      <c r="X8" s="5">
        <f>IF(OR(V$4&lt;YEAR($E8),V$4&gt;YEAR($F8)),0,W8/(V$4-YEAR($E8)+1))</f>
        <v>0</v>
      </c>
    </row>
    <row r="9" spans="2:24" x14ac:dyDescent="0.25">
      <c r="B9" s="1" t="s">
        <v>9</v>
      </c>
      <c r="C9" s="3">
        <v>5000</v>
      </c>
      <c r="D9" s="1">
        <v>100</v>
      </c>
      <c r="E9" s="4">
        <v>42637</v>
      </c>
      <c r="F9" s="4">
        <v>43367</v>
      </c>
      <c r="G9" s="5">
        <f>IF(OR(G$4&lt;YEAR($E9),G$4&gt;YEAR($F9)),0,IF(G$4=YEAR($F9),($F9-DATE(G$4-1,12,31))/365*$C9*$D9,IF(G$4=YEAR($E9),(DATE(G$4,12,31)-$E9)/365*$C9*$D9,$C9*$D9)))</f>
        <v>134246.57534246575</v>
      </c>
      <c r="H9" s="5">
        <f t="shared" si="6"/>
        <v>134246.57534246575</v>
      </c>
      <c r="I9" s="5">
        <f>IF(OR(G$4&lt;YEAR($E9),G$4&gt;YEAR($F9)),0,H9/(G$4-YEAR($E9)+1))</f>
        <v>134246.57534246575</v>
      </c>
      <c r="J9" s="5">
        <f>IF(OR(J$4&lt;YEAR($E9),J$4&gt;YEAR($F9)),0,IF(J$4=YEAR($F9),($F9-DATE(J$4-1,12,31))/365*$C9*$D9,IF(J$4=YEAR($E9),(DATE(J$4,12,31)-$E9)/365*$C9*$D9,$C9*$D9)))</f>
        <v>500000</v>
      </c>
      <c r="K9" s="5">
        <f>IF(J$4&gt;YEAR($F9),H9,H9+J9)</f>
        <v>634246.57534246577</v>
      </c>
      <c r="L9" s="5">
        <f>IF(OR(J$4&lt;YEAR($E9),J$4&gt;YEAR($F9)),0,K9/(J$4-YEAR($E9)+1))</f>
        <v>317123.28767123289</v>
      </c>
      <c r="M9" s="5">
        <f>IF(OR(M$4&lt;YEAR($E9),M$4&gt;YEAR($F9)),0,IF(M$4=YEAR($F9),($F9-DATE(M$4-1,12,31))/365*$C9*$D9,IF(M$4=YEAR($E9),(DATE(M$4,12,31)-$E9)/365*$C9*$D9,$C9*$D9)))</f>
        <v>365753.42465753423</v>
      </c>
      <c r="N9" s="5">
        <f>IF(M$4&gt;YEAR($F9),K9,K9+M9)</f>
        <v>1000000</v>
      </c>
      <c r="O9" s="5">
        <f>IF(OR(M$4&lt;YEAR($E9),M$4&gt;YEAR($F9)),0,N9/(M$4-YEAR($E9)+1))</f>
        <v>333333.33333333331</v>
      </c>
      <c r="P9" s="5">
        <f>IF(OR(P$4&lt;YEAR($E9),P$4&gt;YEAR($F9)),0,IF(P$4=YEAR($F9),($F9-DATE(P$4-1,12,31))/365*$C9*$D9,IF(P$4=YEAR($E9),(DATE(P$4,12,31)-$E9)/365*$C9*$D9,$C9*$D9)))</f>
        <v>0</v>
      </c>
      <c r="Q9" s="5">
        <f>IF(P$4&gt;YEAR($F9),N9,N9+P9)</f>
        <v>1000000</v>
      </c>
      <c r="R9" s="5">
        <f>IF(OR(P$4&lt;YEAR($E9),P$4&gt;YEAR($F9)),0,Q9/(P$4-YEAR($E9)+1))</f>
        <v>0</v>
      </c>
      <c r="S9" s="5">
        <f>IF(OR(S$4&lt;YEAR($E9),S$4&gt;YEAR($F9)),0,IF(S$4=YEAR($F9),($F9-DATE(S$4-1,12,31))/365*$C9*$D9,IF(S$4=YEAR($E9),(DATE(S$4,12,31)-$E9)/365*$C9*$D9,$C9*$D9)))</f>
        <v>0</v>
      </c>
      <c r="T9" s="5">
        <f>IF(S$4&gt;YEAR($F9),Q9,Q9+S9)</f>
        <v>1000000</v>
      </c>
      <c r="U9" s="5">
        <f>IF(OR(S$4&lt;YEAR($E9),S$4&gt;YEAR($F9)),0,T9/(S$4-YEAR($E9)+1))</f>
        <v>0</v>
      </c>
      <c r="V9" s="5">
        <f>IF(OR(V$4&lt;YEAR($E9),V$4&gt;YEAR($F9)),0,IF(V$4=YEAR($F9),($F9-DATE(V$4-1,12,31))/365*$C9*$D9,IF(V$4=YEAR($E9),(DATE(V$4,12,31)-$E9)/365*$C9*$D9,$C9*$D9)))</f>
        <v>0</v>
      </c>
      <c r="W9" s="5">
        <f>IF(V$4&gt;YEAR($F9),T9,T9+V9)</f>
        <v>1000000</v>
      </c>
      <c r="X9" s="5">
        <f>IF(OR(V$4&lt;YEAR($E9),V$4&gt;YEAR($F9)),0,W9/(V$4-YEAR($E9)+1))</f>
        <v>0</v>
      </c>
    </row>
  </sheetData>
  <mergeCells count="11">
    <mergeCell ref="B4:B5"/>
    <mergeCell ref="C4:C5"/>
    <mergeCell ref="D4:D5"/>
    <mergeCell ref="E4:E5"/>
    <mergeCell ref="V4:X4"/>
    <mergeCell ref="F4:F5"/>
    <mergeCell ref="G4:I4"/>
    <mergeCell ref="J4:L4"/>
    <mergeCell ref="M4:O4"/>
    <mergeCell ref="P4:R4"/>
    <mergeCell ref="S4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"/>
  <sheetViews>
    <sheetView workbookViewId="0">
      <selection activeCell="L13" sqref="L13"/>
    </sheetView>
  </sheetViews>
  <sheetFormatPr defaultRowHeight="15" x14ac:dyDescent="0.25"/>
  <cols>
    <col min="2" max="2" width="29.140625" style="1" customWidth="1"/>
    <col min="3" max="3" width="10" style="1" customWidth="1"/>
    <col min="4" max="4" width="15" style="1" customWidth="1"/>
    <col min="5" max="5" width="16.5703125" style="1" bestFit="1" customWidth="1"/>
    <col min="6" max="6" width="15" style="1" customWidth="1"/>
    <col min="7" max="7" width="13.140625" style="1" bestFit="1" customWidth="1"/>
    <col min="8" max="8" width="12.140625" style="1" bestFit="1" customWidth="1"/>
  </cols>
  <sheetData>
    <row r="2" spans="2:8" x14ac:dyDescent="0.25">
      <c r="B2" s="1" t="s">
        <v>0</v>
      </c>
    </row>
    <row r="4" spans="2:8" ht="15" customHeight="1" x14ac:dyDescent="0.25">
      <c r="B4" s="8" t="s">
        <v>1</v>
      </c>
      <c r="C4" s="8" t="s">
        <v>3</v>
      </c>
      <c r="D4" s="8" t="s">
        <v>2</v>
      </c>
      <c r="E4" s="8" t="s">
        <v>12</v>
      </c>
      <c r="F4" s="8" t="s">
        <v>14</v>
      </c>
      <c r="G4" s="8" t="s">
        <v>10</v>
      </c>
      <c r="H4" s="8" t="s">
        <v>11</v>
      </c>
    </row>
    <row r="5" spans="2:8" x14ac:dyDescent="0.25">
      <c r="B5" s="1" t="s">
        <v>7</v>
      </c>
      <c r="C5" s="1">
        <v>100</v>
      </c>
      <c r="D5" s="3">
        <v>5000</v>
      </c>
      <c r="E5" s="9">
        <f>D5/265</f>
        <v>18.867924528301888</v>
      </c>
      <c r="F5" s="3">
        <f>D5*C5</f>
        <v>500000</v>
      </c>
      <c r="G5" s="4">
        <v>43252</v>
      </c>
      <c r="H5" s="4">
        <v>73050</v>
      </c>
    </row>
    <row r="6" spans="2:8" x14ac:dyDescent="0.25">
      <c r="B6" s="1" t="s">
        <v>8</v>
      </c>
      <c r="C6" s="1">
        <v>200</v>
      </c>
      <c r="D6" s="3">
        <v>5000</v>
      </c>
      <c r="E6" s="9">
        <f>D6/265</f>
        <v>18.867924528301888</v>
      </c>
      <c r="F6" s="3">
        <f>D6*C6</f>
        <v>1000000</v>
      </c>
      <c r="G6" s="4">
        <v>42966</v>
      </c>
      <c r="H6" s="4">
        <v>43830</v>
      </c>
    </row>
    <row r="7" spans="2:8" x14ac:dyDescent="0.25">
      <c r="B7" s="1" t="s">
        <v>9</v>
      </c>
      <c r="C7" s="1">
        <v>150</v>
      </c>
      <c r="D7" s="3">
        <v>5000</v>
      </c>
      <c r="E7" s="9">
        <f>D7/265</f>
        <v>18.867924528301888</v>
      </c>
      <c r="F7" s="3">
        <f>D7*C7</f>
        <v>750000</v>
      </c>
      <c r="G7" s="4">
        <v>42637</v>
      </c>
      <c r="H7" s="4">
        <v>43367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"/>
  <sheetViews>
    <sheetView tabSelected="1" workbookViewId="0">
      <selection activeCell="C19" sqref="C19"/>
    </sheetView>
  </sheetViews>
  <sheetFormatPr defaultRowHeight="15" x14ac:dyDescent="0.25"/>
  <cols>
    <col min="1" max="1" width="21.85546875" customWidth="1"/>
    <col min="2" max="4" width="15.42578125" customWidth="1"/>
    <col min="5" max="5" width="11.28515625" bestFit="1" customWidth="1"/>
  </cols>
  <sheetData>
    <row r="3" spans="1:5" x14ac:dyDescent="0.25">
      <c r="A3" s="10" t="s">
        <v>15</v>
      </c>
      <c r="B3" s="10" t="s">
        <v>21</v>
      </c>
      <c r="C3" s="10" t="s">
        <v>10</v>
      </c>
    </row>
    <row r="4" spans="1:5" x14ac:dyDescent="0.25">
      <c r="B4" t="s">
        <v>16</v>
      </c>
      <c r="C4" t="s">
        <v>18</v>
      </c>
      <c r="D4" t="s">
        <v>19</v>
      </c>
    </row>
    <row r="5" spans="1:5" ht="18" x14ac:dyDescent="0.25">
      <c r="A5" s="10" t="s">
        <v>1</v>
      </c>
      <c r="B5" s="12" t="s">
        <v>17</v>
      </c>
      <c r="C5" s="12" t="s">
        <v>17</v>
      </c>
      <c r="D5" s="12" t="s">
        <v>20</v>
      </c>
      <c r="E5" s="13"/>
    </row>
    <row r="6" spans="1:5" ht="18" x14ac:dyDescent="0.25">
      <c r="A6" t="s">
        <v>7</v>
      </c>
      <c r="B6" s="11">
        <v>0</v>
      </c>
      <c r="C6" s="11">
        <v>0</v>
      </c>
      <c r="D6" s="11">
        <v>500000</v>
      </c>
      <c r="E6" s="13"/>
    </row>
    <row r="7" spans="1:5" ht="18" x14ac:dyDescent="0.25">
      <c r="A7" t="s">
        <v>8</v>
      </c>
      <c r="B7" s="11">
        <v>0</v>
      </c>
      <c r="C7" s="11">
        <v>1000000</v>
      </c>
      <c r="D7" s="11">
        <v>0</v>
      </c>
      <c r="E7" s="13"/>
    </row>
    <row r="8" spans="1:5" x14ac:dyDescent="0.25">
      <c r="A8" t="s">
        <v>9</v>
      </c>
      <c r="B8" s="11">
        <v>750000</v>
      </c>
      <c r="C8" s="11">
        <v>0</v>
      </c>
      <c r="D8" s="11">
        <v>0</v>
      </c>
    </row>
    <row r="9" spans="1:5" x14ac:dyDescent="0.25">
      <c r="A9" t="s">
        <v>13</v>
      </c>
      <c r="B9" s="11">
        <v>750000</v>
      </c>
      <c r="C9" s="11">
        <v>1000000</v>
      </c>
      <c r="D9" s="11">
        <v>500000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Cloud Revenue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Miguel</dc:creator>
  <cp:lastModifiedBy>Gonzalez, Miguel</cp:lastModifiedBy>
  <dcterms:created xsi:type="dcterms:W3CDTF">2016-05-12T14:28:36Z</dcterms:created>
  <dcterms:modified xsi:type="dcterms:W3CDTF">2016-05-20T08:29:40Z</dcterms:modified>
</cp:coreProperties>
</file>