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8" windowWidth="8220" windowHeight="5472"/>
  </bookViews>
  <sheets>
    <sheet name="CASE32" sheetId="1" r:id="rId1"/>
  </sheets>
  <definedNames>
    <definedName name="_xlnm.Print_Area" localSheetId="0">CASE32!$A$1:$H$101</definedName>
  </definedNames>
  <calcPr calcId="145621"/>
</workbook>
</file>

<file path=xl/calcChain.xml><?xml version="1.0" encoding="utf-8"?>
<calcChain xmlns="http://schemas.openxmlformats.org/spreadsheetml/2006/main">
  <c r="A2" i="1" l="1"/>
  <c r="D75" i="1" l="1"/>
  <c r="D83" i="1" s="1"/>
  <c r="D68" i="1"/>
  <c r="H27" i="1" s="1"/>
  <c r="D66" i="1"/>
  <c r="D72" i="1"/>
  <c r="H37" i="1" s="1"/>
  <c r="D76" i="1"/>
  <c r="H38" i="1" s="1"/>
  <c r="D69" i="1"/>
  <c r="H32" i="1" s="1"/>
  <c r="D70" i="1"/>
  <c r="H70" i="1" s="1"/>
  <c r="D71" i="1"/>
  <c r="D73" i="1"/>
  <c r="H73" i="1" s="1"/>
  <c r="D74" i="1"/>
  <c r="H74" i="1" s="1"/>
  <c r="D46" i="1"/>
  <c r="D41" i="1"/>
  <c r="D52" i="1"/>
  <c r="H68" i="1"/>
  <c r="H43" i="1" s="1"/>
  <c r="D93" i="1" l="1"/>
  <c r="H29" i="1"/>
  <c r="H34" i="1"/>
  <c r="H39" i="1"/>
  <c r="H28" i="1"/>
  <c r="H33" i="1"/>
  <c r="D90" i="1"/>
  <c r="D91" i="1" s="1"/>
  <c r="H72" i="1" s="1"/>
  <c r="H53" i="1" s="1"/>
  <c r="D80" i="1"/>
  <c r="D81" i="1" s="1"/>
  <c r="H69" i="1" s="1"/>
  <c r="H48" i="1" s="1"/>
  <c r="D77" i="1"/>
  <c r="H35" i="1" l="1"/>
  <c r="D82" i="1"/>
  <c r="H71" i="1" s="1"/>
  <c r="H30" i="1"/>
  <c r="D92" i="1"/>
  <c r="D94" i="1" s="1"/>
  <c r="D84" i="1" l="1"/>
  <c r="H75" i="1" s="1"/>
  <c r="H66" i="1"/>
  <c r="D87" i="1" l="1"/>
  <c r="H49" i="1" s="1"/>
  <c r="D86" i="1"/>
  <c r="H44" i="1" s="1"/>
  <c r="D96" i="1"/>
  <c r="H45" i="1" s="1"/>
  <c r="D97" i="1"/>
  <c r="H50" i="1" s="1"/>
  <c r="D98" i="1"/>
  <c r="H54" i="1" s="1"/>
  <c r="H55" i="1" s="1"/>
  <c r="H76" i="1"/>
  <c r="H77" i="1" s="1"/>
  <c r="H46" i="1" l="1"/>
  <c r="H51" i="1"/>
</calcChain>
</file>

<file path=xl/sharedStrings.xml><?xml version="1.0" encoding="utf-8"?>
<sst xmlns="http://schemas.openxmlformats.org/spreadsheetml/2006/main" count="127" uniqueCount="72">
  <si>
    <t>INPUT DATA:</t>
  </si>
  <si>
    <t>MODEL-GENERATED OUTPUT:</t>
  </si>
  <si>
    <t>END</t>
  </si>
  <si>
    <t>When this is done, any error cells will be corrected and the base case solution will appear.</t>
  </si>
  <si>
    <t>Note that the model does not contain any risk analyses, so students will have to create</t>
  </si>
  <si>
    <t>(charts) as needed to present their results.</t>
  </si>
  <si>
    <t>This case requires students to examine the issues involved with payment allocation and risk sharing</t>
  </si>
  <si>
    <t>PMPM payment from the Plan</t>
  </si>
  <si>
    <t xml:space="preserve">  Primary care physicians</t>
  </si>
  <si>
    <t xml:space="preserve">  Specialist care physicians</t>
  </si>
  <si>
    <t xml:space="preserve">  Hospital</t>
  </si>
  <si>
    <t xml:space="preserve">          KEY OUTPUT:</t>
  </si>
  <si>
    <t>Number of members</t>
  </si>
  <si>
    <t xml:space="preserve">  Variance from budget</t>
  </si>
  <si>
    <t xml:space="preserve">    Primary care physicians</t>
  </si>
  <si>
    <t xml:space="preserve">    Hospital</t>
  </si>
  <si>
    <t xml:space="preserve">  PHO administration / overhead</t>
  </si>
  <si>
    <t xml:space="preserve">    Primary care</t>
  </si>
  <si>
    <t xml:space="preserve">    Specialists</t>
  </si>
  <si>
    <t xml:space="preserve">    Ancillary services</t>
  </si>
  <si>
    <t xml:space="preserve">    Administration / profit</t>
  </si>
  <si>
    <t xml:space="preserve">  Paid to within-system hospital</t>
  </si>
  <si>
    <t xml:space="preserve">  Paid for prescription drugs</t>
  </si>
  <si>
    <t xml:space="preserve">  Paid to out-of-system providers</t>
  </si>
  <si>
    <t xml:space="preserve">      Total premium dollar</t>
  </si>
  <si>
    <t xml:space="preserve">  Professional services risk pool</t>
  </si>
  <si>
    <t xml:space="preserve">  Inpatient services risk pool</t>
  </si>
  <si>
    <t xml:space="preserve">  Paid to within-system physicians:</t>
  </si>
  <si>
    <t xml:space="preserve">    Total</t>
  </si>
  <si>
    <t>Distribution of professional services risk pool:</t>
  </si>
  <si>
    <t>Distribution of inpatient services risk pool:</t>
  </si>
  <si>
    <t>Professional Services Risk Pool:</t>
  </si>
  <si>
    <t xml:space="preserve">  Budgeted payments for specialists</t>
  </si>
  <si>
    <t xml:space="preserve">  Actual payments for specialists</t>
  </si>
  <si>
    <t xml:space="preserve">  Risk pool starting amount</t>
  </si>
  <si>
    <t xml:space="preserve">  Remainder in pool</t>
  </si>
  <si>
    <t xml:space="preserve">  Risk pool allocation</t>
  </si>
  <si>
    <t>Inpatient Services Risk Pool:</t>
  </si>
  <si>
    <t xml:space="preserve">  Budgeted payments for inpt services</t>
  </si>
  <si>
    <t xml:space="preserve">  Actual payments for inpt services</t>
  </si>
  <si>
    <t>Allocation of premium dollar (%):</t>
  </si>
  <si>
    <t>Allocation of Premium:</t>
  </si>
  <si>
    <t xml:space="preserve">      Total revenue</t>
  </si>
  <si>
    <t xml:space="preserve">                Professional services risk pool</t>
  </si>
  <si>
    <t xml:space="preserve">                Inpatient services risk pool</t>
  </si>
  <si>
    <t xml:space="preserve">                Premium allocation</t>
  </si>
  <si>
    <t xml:space="preserve">                Actual payment</t>
  </si>
  <si>
    <t>Sensitivity analysis:</t>
  </si>
  <si>
    <t xml:space="preserve">          Total Budgeted Reimbursement</t>
  </si>
  <si>
    <t xml:space="preserve">          Total Actual Reimbursement</t>
  </si>
  <si>
    <t xml:space="preserve">  Suppose actual payment differs from premium</t>
  </si>
  <si>
    <t xml:space="preserve">  allocation by the percentages below:</t>
  </si>
  <si>
    <t>Results if Actual Payment Differs from Premium Allocation</t>
  </si>
  <si>
    <t>within a Physician Hospital Organization (PHO).</t>
  </si>
  <si>
    <t>In addition, the model provides the calculations for two illustrative risk pools.</t>
  </si>
  <si>
    <t>The model calculates the dollar distributions to each provider category and the budgeted and actual</t>
  </si>
  <si>
    <t xml:space="preserve">            Primary care physicians:</t>
  </si>
  <si>
    <t xml:space="preserve">                   Total</t>
  </si>
  <si>
    <t xml:space="preserve">            Specialist care physicians:</t>
  </si>
  <si>
    <t xml:space="preserve">                    Total</t>
  </si>
  <si>
    <t xml:space="preserve">            Within-system hospital:</t>
  </si>
  <si>
    <t xml:space="preserve">                  Capitation and Risk Sharing</t>
  </si>
  <si>
    <t xml:space="preserve">                            Student Version</t>
  </si>
  <si>
    <t>CASE 32</t>
  </si>
  <si>
    <t xml:space="preserve">                 SANTA FE HEALTHCARE</t>
  </si>
  <si>
    <t>Copyright 2014 Health Administration Press</t>
  </si>
  <si>
    <t>The model consists of a complete base case analysis—no changes need to be made</t>
  </si>
  <si>
    <t>to the existing MODEL-GENERATED DATA section. However, all values in the student</t>
  </si>
  <si>
    <t>version INPUT DATA section have been replaced with zeros. Thus, students must determine</t>
  </si>
  <si>
    <r>
      <t xml:space="preserve">the appropriate input values and enter them into the model. These cells are colored </t>
    </r>
    <r>
      <rPr>
        <b/>
        <sz val="12"/>
        <color indexed="10"/>
        <rFont val="Arial"/>
        <family val="2"/>
      </rPr>
      <t>red</t>
    </r>
    <r>
      <rPr>
        <sz val="12"/>
        <rFont val="Arial"/>
        <family val="2"/>
      </rPr>
      <t>.</t>
    </r>
  </si>
  <si>
    <r>
      <t>their own</t>
    </r>
    <r>
      <rPr>
        <b/>
        <sz val="12"/>
        <rFont val="Arial"/>
        <family val="2"/>
      </rPr>
      <t xml:space="preserve"> if required by the case</t>
    </r>
    <r>
      <rPr>
        <sz val="12"/>
        <rFont val="Arial"/>
        <family val="2"/>
      </rPr>
      <t>. Furthermore, students must create their own graphics</t>
    </r>
  </si>
  <si>
    <t xml:space="preserve">total reimbursement for the PHO's primary care physicians, specialist physicians, and hospital.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</si>
</sst>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164" formatCode="0.0%"/>
    <numFmt numFmtId="165" formatCode="mm/dd/yy"/>
    <numFmt numFmtId="166" formatCode="&quot;$&quot;#,##0.0_);\(&quot;$&quot;#,##0.0\)"/>
  </numFmts>
  <fonts count="11" x14ac:knownFonts="1">
    <font>
      <sz val="12"/>
      <name val="Arial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12"/>
      <color indexed="60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1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2" borderId="0"/>
  </cellStyleXfs>
  <cellXfs count="38">
    <xf numFmtId="0" fontId="0" fillId="2" borderId="0" xfId="0" applyNumberFormat="1"/>
    <xf numFmtId="0" fontId="0" fillId="2" borderId="0" xfId="0" applyNumberFormat="1" applyProtection="1">
      <protection locked="0"/>
    </xf>
    <xf numFmtId="5" fontId="0" fillId="2" borderId="0" xfId="0" applyNumberFormat="1"/>
    <xf numFmtId="0" fontId="1" fillId="2" borderId="0" xfId="0" applyNumberFormat="1" applyFont="1" applyProtection="1">
      <protection locked="0"/>
    </xf>
    <xf numFmtId="0" fontId="1" fillId="2" borderId="0" xfId="0" applyNumberFormat="1" applyFont="1"/>
    <xf numFmtId="165" fontId="1" fillId="2" borderId="0" xfId="0" applyNumberFormat="1" applyFont="1" applyProtection="1">
      <protection locked="0"/>
    </xf>
    <xf numFmtId="0" fontId="1" fillId="2" borderId="0" xfId="0" applyNumberFormat="1" applyFont="1" applyAlignment="1" applyProtection="1">
      <alignment horizontal="right"/>
      <protection locked="0"/>
    </xf>
    <xf numFmtId="0" fontId="0" fillId="2" borderId="0" xfId="0" quotePrefix="1" applyNumberFormat="1" applyAlignment="1">
      <alignment horizontal="left"/>
    </xf>
    <xf numFmtId="0" fontId="1" fillId="2" borderId="0" xfId="0" quotePrefix="1" applyNumberFormat="1" applyFont="1" applyAlignment="1" applyProtection="1">
      <alignment horizontal="left"/>
      <protection locked="0"/>
    </xf>
    <xf numFmtId="0" fontId="0" fillId="2" borderId="1" xfId="0" applyNumberFormat="1" applyBorder="1"/>
    <xf numFmtId="37" fontId="2" fillId="2" borderId="0" xfId="0" applyNumberFormat="1" applyFont="1" applyProtection="1">
      <protection locked="0"/>
    </xf>
    <xf numFmtId="5" fontId="2" fillId="2" borderId="0" xfId="0" applyNumberFormat="1" applyFont="1" applyProtection="1">
      <protection locked="0"/>
    </xf>
    <xf numFmtId="164" fontId="2" fillId="2" borderId="0" xfId="0" applyNumberFormat="1" applyFont="1" applyProtection="1">
      <protection locked="0"/>
    </xf>
    <xf numFmtId="0" fontId="4" fillId="2" borderId="0" xfId="0" applyNumberFormat="1" applyFont="1" applyProtection="1">
      <protection locked="0"/>
    </xf>
    <xf numFmtId="14" fontId="1" fillId="2" borderId="0" xfId="0" quotePrefix="1" applyNumberFormat="1" applyFont="1" applyAlignment="1">
      <alignment horizontal="left"/>
    </xf>
    <xf numFmtId="37" fontId="2" fillId="2" borderId="0" xfId="0" applyNumberFormat="1" applyFont="1"/>
    <xf numFmtId="0" fontId="6" fillId="2" borderId="0" xfId="0" applyNumberFormat="1" applyFont="1" applyProtection="1">
      <protection locked="0"/>
    </xf>
    <xf numFmtId="0" fontId="6" fillId="2" borderId="0" xfId="0" applyNumberFormat="1" applyFont="1"/>
    <xf numFmtId="9" fontId="2" fillId="2" borderId="0" xfId="0" applyNumberFormat="1" applyFont="1"/>
    <xf numFmtId="9" fontId="7" fillId="2" borderId="0" xfId="0" applyNumberFormat="1" applyFont="1" applyBorder="1"/>
    <xf numFmtId="9" fontId="8" fillId="2" borderId="0" xfId="0" applyNumberFormat="1" applyFont="1" applyProtection="1">
      <protection locked="0"/>
    </xf>
    <xf numFmtId="5" fontId="0" fillId="2" borderId="0" xfId="0" applyNumberFormat="1" applyBorder="1"/>
    <xf numFmtId="6" fontId="0" fillId="2" borderId="0" xfId="0" applyNumberFormat="1" applyBorder="1"/>
    <xf numFmtId="0" fontId="9" fillId="2" borderId="0" xfId="0" applyNumberFormat="1" applyFont="1"/>
    <xf numFmtId="7" fontId="0" fillId="2" borderId="0" xfId="0" applyNumberFormat="1"/>
    <xf numFmtId="166" fontId="0" fillId="2" borderId="0" xfId="0" applyNumberFormat="1"/>
    <xf numFmtId="5" fontId="0" fillId="3" borderId="0" xfId="0" applyNumberFormat="1" applyFill="1"/>
    <xf numFmtId="0" fontId="10" fillId="2" borderId="0" xfId="0" applyNumberFormat="1" applyFont="1"/>
    <xf numFmtId="5" fontId="0" fillId="0" borderId="0" xfId="0" applyNumberFormat="1" applyFill="1" applyBorder="1"/>
    <xf numFmtId="0" fontId="0" fillId="2" borderId="0" xfId="0" applyNumberFormat="1" applyBorder="1"/>
    <xf numFmtId="5" fontId="0" fillId="2" borderId="2" xfId="0" applyNumberFormat="1" applyBorder="1"/>
    <xf numFmtId="37" fontId="0" fillId="2" borderId="0" xfId="0" applyNumberFormat="1"/>
    <xf numFmtId="37" fontId="9" fillId="2" borderId="3" xfId="0" applyNumberFormat="1" applyFont="1" applyBorder="1"/>
    <xf numFmtId="164" fontId="7" fillId="2" borderId="4" xfId="0" applyNumberFormat="1" applyFont="1" applyBorder="1" applyProtection="1">
      <protection locked="0"/>
    </xf>
    <xf numFmtId="9" fontId="7" fillId="2" borderId="4" xfId="0" applyNumberFormat="1" applyFont="1" applyBorder="1"/>
    <xf numFmtId="9" fontId="2" fillId="2" borderId="3" xfId="0" applyNumberFormat="1" applyFont="1" applyBorder="1"/>
    <xf numFmtId="164" fontId="2" fillId="2" borderId="3" xfId="0" applyNumberFormat="1" applyFont="1" applyBorder="1" applyProtection="1">
      <protection locked="0"/>
    </xf>
    <xf numFmtId="0" fontId="1" fillId="2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677829</xdr:colOff>
      <xdr:row>78</xdr:row>
      <xdr:rowOff>175173</xdr:rowOff>
    </xdr:from>
    <xdr:ext cx="1856670" cy="811973"/>
    <xdr:sp macro="" textlink="">
      <xdr:nvSpPr>
        <xdr:cNvPr id="2" name="TextBox 1"/>
        <xdr:cNvSpPr txBox="1"/>
      </xdr:nvSpPr>
      <xdr:spPr>
        <a:xfrm>
          <a:off x="6481379" y="14944397"/>
          <a:ext cx="1848869" cy="81197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showOutlineSymbols="0" zoomScale="87" workbookViewId="0">
      <selection activeCell="H12" sqref="H12"/>
    </sheetView>
  </sheetViews>
  <sheetFormatPr defaultColWidth="10.54296875" defaultRowHeight="15" x14ac:dyDescent="0.25"/>
  <cols>
    <col min="1" max="3" width="10.54296875" customWidth="1"/>
    <col min="4" max="4" width="12.90625" customWidth="1"/>
    <col min="6" max="6" width="12.08984375" customWidth="1"/>
    <col min="7" max="7" width="10.54296875" customWidth="1"/>
    <col min="8" max="8" width="13.453125" bestFit="1" customWidth="1"/>
    <col min="9" max="9" width="13.08984375" bestFit="1" customWidth="1"/>
    <col min="11" max="11" width="11.90625" bestFit="1" customWidth="1"/>
  </cols>
  <sheetData>
    <row r="1" spans="1:9" x14ac:dyDescent="0.25">
      <c r="A1" s="3" t="s">
        <v>63</v>
      </c>
      <c r="B1" s="3"/>
      <c r="C1" s="4" t="s">
        <v>62</v>
      </c>
      <c r="D1" s="3"/>
      <c r="E1" s="5"/>
      <c r="F1" s="4"/>
      <c r="H1" s="37" t="s">
        <v>65</v>
      </c>
      <c r="I1" s="37"/>
    </row>
    <row r="2" spans="1:9" x14ac:dyDescent="0.25">
      <c r="A2" s="14">
        <f ca="1">TODAY()</f>
        <v>42218</v>
      </c>
      <c r="B2" s="4"/>
      <c r="C2" s="4"/>
      <c r="D2" s="4"/>
      <c r="E2" s="4"/>
      <c r="F2" s="4"/>
      <c r="H2" s="37"/>
      <c r="I2" s="37"/>
    </row>
    <row r="3" spans="1:9" x14ac:dyDescent="0.25">
      <c r="A3" s="4"/>
      <c r="B3" s="4"/>
      <c r="C3" s="3" t="s">
        <v>64</v>
      </c>
      <c r="D3" s="3"/>
      <c r="E3" s="4"/>
      <c r="F3" s="4"/>
      <c r="G3" s="4"/>
      <c r="H3" s="4"/>
    </row>
    <row r="4" spans="1:9" x14ac:dyDescent="0.25">
      <c r="A4" s="4"/>
      <c r="B4" s="4"/>
      <c r="C4" s="8" t="s">
        <v>61</v>
      </c>
      <c r="D4" s="4"/>
      <c r="E4" s="4"/>
      <c r="F4" s="4"/>
      <c r="G4" s="4"/>
      <c r="H4" s="4"/>
    </row>
    <row r="6" spans="1:9" x14ac:dyDescent="0.25">
      <c r="A6" t="s">
        <v>6</v>
      </c>
    </row>
    <row r="7" spans="1:9" x14ac:dyDescent="0.25">
      <c r="A7" t="s">
        <v>53</v>
      </c>
    </row>
    <row r="9" spans="1:9" x14ac:dyDescent="0.25">
      <c r="A9" t="s">
        <v>55</v>
      </c>
    </row>
    <row r="10" spans="1:9" x14ac:dyDescent="0.25">
      <c r="A10" t="s">
        <v>71</v>
      </c>
    </row>
    <row r="11" spans="1:9" x14ac:dyDescent="0.25">
      <c r="A11" t="s">
        <v>54</v>
      </c>
    </row>
    <row r="13" spans="1:9" x14ac:dyDescent="0.25">
      <c r="A13" t="s">
        <v>66</v>
      </c>
    </row>
    <row r="14" spans="1:9" x14ac:dyDescent="0.25">
      <c r="A14" t="s">
        <v>67</v>
      </c>
    </row>
    <row r="15" spans="1:9" x14ac:dyDescent="0.25">
      <c r="A15" t="s">
        <v>68</v>
      </c>
    </row>
    <row r="16" spans="1:9" ht="15.6" x14ac:dyDescent="0.3">
      <c r="A16" s="7" t="s">
        <v>69</v>
      </c>
    </row>
    <row r="17" spans="1:8" x14ac:dyDescent="0.25">
      <c r="A17" t="s">
        <v>3</v>
      </c>
    </row>
    <row r="18" spans="1:8" x14ac:dyDescent="0.25">
      <c r="A18" t="s">
        <v>4</v>
      </c>
    </row>
    <row r="19" spans="1:8" ht="15.6" x14ac:dyDescent="0.3">
      <c r="A19" t="s">
        <v>70</v>
      </c>
    </row>
    <row r="20" spans="1:8" x14ac:dyDescent="0.25">
      <c r="A20" t="s">
        <v>5</v>
      </c>
    </row>
    <row r="21" spans="1:8" ht="15.6" thickBot="1" x14ac:dyDescent="0.3">
      <c r="A21" s="9"/>
      <c r="B21" s="9"/>
      <c r="C21" s="9"/>
      <c r="D21" s="9"/>
      <c r="E21" s="9"/>
      <c r="F21" s="9"/>
      <c r="G21" s="9"/>
      <c r="H21" s="9"/>
    </row>
    <row r="22" spans="1:8" ht="15.6" thickTop="1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3" t="s">
        <v>0</v>
      </c>
      <c r="E23" s="3" t="s">
        <v>11</v>
      </c>
    </row>
    <row r="25" spans="1:8" x14ac:dyDescent="0.25">
      <c r="A25" t="s">
        <v>7</v>
      </c>
      <c r="C25" s="10"/>
      <c r="D25" s="11">
        <v>0</v>
      </c>
      <c r="E25" s="16" t="s">
        <v>48</v>
      </c>
    </row>
    <row r="26" spans="1:8" x14ac:dyDescent="0.25">
      <c r="C26" s="10"/>
      <c r="D26" s="11"/>
      <c r="E26" s="23" t="s">
        <v>56</v>
      </c>
      <c r="H26" s="26"/>
    </row>
    <row r="27" spans="1:8" x14ac:dyDescent="0.25">
      <c r="A27" t="s">
        <v>12</v>
      </c>
      <c r="D27" s="15">
        <v>0</v>
      </c>
      <c r="E27" s="23" t="s">
        <v>45</v>
      </c>
      <c r="H27" s="2">
        <f>D68</f>
        <v>0</v>
      </c>
    </row>
    <row r="28" spans="1:8" x14ac:dyDescent="0.25">
      <c r="D28" s="15"/>
      <c r="E28" t="s">
        <v>43</v>
      </c>
      <c r="H28" s="31">
        <f>D44*$D$75</f>
        <v>0</v>
      </c>
    </row>
    <row r="29" spans="1:8" x14ac:dyDescent="0.25">
      <c r="A29" t="s">
        <v>40</v>
      </c>
      <c r="C29" s="11"/>
      <c r="D29" s="11"/>
      <c r="E29" t="s">
        <v>44</v>
      </c>
      <c r="H29" s="32">
        <f>D49*$D$76</f>
        <v>0</v>
      </c>
    </row>
    <row r="30" spans="1:8" ht="15.6" thickBot="1" x14ac:dyDescent="0.3">
      <c r="A30" t="s">
        <v>16</v>
      </c>
      <c r="C30" s="10"/>
      <c r="D30" s="12">
        <v>0</v>
      </c>
      <c r="E30" t="s">
        <v>57</v>
      </c>
      <c r="H30" s="30">
        <f>SUM(H27:H29)</f>
        <v>0</v>
      </c>
    </row>
    <row r="31" spans="1:8" ht="15.6" thickTop="1" x14ac:dyDescent="0.25">
      <c r="A31" t="s">
        <v>27</v>
      </c>
      <c r="C31" s="10"/>
      <c r="D31" s="12"/>
      <c r="E31" s="23" t="s">
        <v>58</v>
      </c>
      <c r="H31" s="26"/>
    </row>
    <row r="32" spans="1:8" x14ac:dyDescent="0.25">
      <c r="A32" t="s">
        <v>17</v>
      </c>
      <c r="C32" s="12"/>
      <c r="D32" s="12">
        <v>0</v>
      </c>
      <c r="E32" s="23" t="s">
        <v>45</v>
      </c>
      <c r="H32" s="2">
        <f>D69</f>
        <v>0</v>
      </c>
    </row>
    <row r="33" spans="1:9" x14ac:dyDescent="0.25">
      <c r="A33" t="s">
        <v>18</v>
      </c>
      <c r="C33" s="10"/>
      <c r="D33" s="12">
        <v>0</v>
      </c>
      <c r="E33" t="s">
        <v>43</v>
      </c>
      <c r="H33" s="31">
        <f>D45*$D$75</f>
        <v>0</v>
      </c>
    </row>
    <row r="34" spans="1:9" x14ac:dyDescent="0.25">
      <c r="A34" t="s">
        <v>19</v>
      </c>
      <c r="C34" s="10"/>
      <c r="D34" s="12">
        <v>0</v>
      </c>
      <c r="E34" t="s">
        <v>44</v>
      </c>
      <c r="H34" s="32">
        <f>D50*$D$76</f>
        <v>0</v>
      </c>
    </row>
    <row r="35" spans="1:9" ht="15.6" thickBot="1" x14ac:dyDescent="0.3">
      <c r="A35" t="s">
        <v>20</v>
      </c>
      <c r="C35" s="10"/>
      <c r="D35" s="12">
        <v>0</v>
      </c>
      <c r="E35" t="s">
        <v>59</v>
      </c>
      <c r="H35" s="30">
        <f>SUM(H32:H34)</f>
        <v>0</v>
      </c>
    </row>
    <row r="36" spans="1:9" ht="15.6" thickTop="1" x14ac:dyDescent="0.25">
      <c r="A36" t="s">
        <v>21</v>
      </c>
      <c r="C36" s="11"/>
      <c r="D36" s="12">
        <v>0</v>
      </c>
      <c r="E36" s="23" t="s">
        <v>60</v>
      </c>
      <c r="H36" s="26"/>
    </row>
    <row r="37" spans="1:9" x14ac:dyDescent="0.25">
      <c r="A37" t="s">
        <v>22</v>
      </c>
      <c r="C37" s="11"/>
      <c r="D37" s="12">
        <v>0</v>
      </c>
      <c r="E37" s="23" t="s">
        <v>45</v>
      </c>
      <c r="H37" s="2">
        <f>D72</f>
        <v>0</v>
      </c>
    </row>
    <row r="38" spans="1:9" x14ac:dyDescent="0.25">
      <c r="A38" t="s">
        <v>23</v>
      </c>
      <c r="C38" s="10"/>
      <c r="D38" s="12">
        <v>0</v>
      </c>
      <c r="E38" t="s">
        <v>44</v>
      </c>
      <c r="H38" s="32">
        <f>D51*$D$76</f>
        <v>0</v>
      </c>
    </row>
    <row r="39" spans="1:9" ht="15.6" thickBot="1" x14ac:dyDescent="0.3">
      <c r="A39" t="s">
        <v>25</v>
      </c>
      <c r="C39" s="10"/>
      <c r="D39" s="12">
        <v>0</v>
      </c>
      <c r="E39" t="s">
        <v>57</v>
      </c>
      <c r="H39" s="30">
        <f>SUM(H37:H38)</f>
        <v>0</v>
      </c>
    </row>
    <row r="40" spans="1:9" ht="15.6" thickTop="1" x14ac:dyDescent="0.25">
      <c r="A40" t="s">
        <v>26</v>
      </c>
      <c r="C40" s="10"/>
      <c r="D40" s="36">
        <v>0</v>
      </c>
    </row>
    <row r="41" spans="1:9" ht="15.6" thickBot="1" x14ac:dyDescent="0.3">
      <c r="A41" t="s">
        <v>24</v>
      </c>
      <c r="C41" s="10"/>
      <c r="D41" s="33">
        <f>SUM(D30:D40)</f>
        <v>0</v>
      </c>
      <c r="E41" s="16" t="s">
        <v>49</v>
      </c>
    </row>
    <row r="42" spans="1:9" ht="15.6" thickTop="1" x14ac:dyDescent="0.25">
      <c r="E42" s="23" t="s">
        <v>56</v>
      </c>
      <c r="H42" s="26"/>
    </row>
    <row r="43" spans="1:9" x14ac:dyDescent="0.25">
      <c r="A43" t="s">
        <v>29</v>
      </c>
      <c r="E43" s="23" t="s">
        <v>46</v>
      </c>
      <c r="H43" s="2">
        <f>H68</f>
        <v>0</v>
      </c>
    </row>
    <row r="44" spans="1:9" x14ac:dyDescent="0.25">
      <c r="A44" t="s">
        <v>8</v>
      </c>
      <c r="D44" s="18">
        <v>0</v>
      </c>
      <c r="E44" t="s">
        <v>43</v>
      </c>
      <c r="H44" s="31">
        <f>D86</f>
        <v>0</v>
      </c>
    </row>
    <row r="45" spans="1:9" x14ac:dyDescent="0.25">
      <c r="A45" t="s">
        <v>9</v>
      </c>
      <c r="D45" s="35">
        <v>0</v>
      </c>
      <c r="E45" t="s">
        <v>44</v>
      </c>
      <c r="H45" s="32">
        <f>D96</f>
        <v>0</v>
      </c>
    </row>
    <row r="46" spans="1:9" ht="15.6" thickBot="1" x14ac:dyDescent="0.3">
      <c r="A46" t="s">
        <v>28</v>
      </c>
      <c r="D46" s="34">
        <f>SUM(D44:D45)</f>
        <v>0</v>
      </c>
      <c r="E46" t="s">
        <v>57</v>
      </c>
      <c r="H46" s="30">
        <f>SUM(H43:H45)</f>
        <v>0</v>
      </c>
    </row>
    <row r="47" spans="1:9" ht="15.6" thickTop="1" x14ac:dyDescent="0.25">
      <c r="D47" s="19"/>
      <c r="E47" s="23" t="s">
        <v>58</v>
      </c>
      <c r="H47" s="26"/>
    </row>
    <row r="48" spans="1:9" x14ac:dyDescent="0.25">
      <c r="A48" t="s">
        <v>30</v>
      </c>
      <c r="E48" s="23" t="s">
        <v>46</v>
      </c>
      <c r="H48" s="2">
        <f>H69</f>
        <v>0</v>
      </c>
      <c r="I48" s="25"/>
    </row>
    <row r="49" spans="1:8" x14ac:dyDescent="0.25">
      <c r="A49" t="s">
        <v>8</v>
      </c>
      <c r="D49" s="18">
        <v>0</v>
      </c>
      <c r="E49" t="s">
        <v>43</v>
      </c>
      <c r="H49" s="31">
        <f>D87</f>
        <v>0</v>
      </c>
    </row>
    <row r="50" spans="1:8" x14ac:dyDescent="0.25">
      <c r="A50" t="s">
        <v>9</v>
      </c>
      <c r="D50" s="18">
        <v>0</v>
      </c>
      <c r="E50" t="s">
        <v>44</v>
      </c>
      <c r="H50" s="32">
        <f>D97</f>
        <v>0</v>
      </c>
    </row>
    <row r="51" spans="1:8" ht="15.6" thickBot="1" x14ac:dyDescent="0.3">
      <c r="A51" t="s">
        <v>10</v>
      </c>
      <c r="D51" s="35">
        <v>0</v>
      </c>
      <c r="E51" t="s">
        <v>57</v>
      </c>
      <c r="H51" s="30">
        <f>SUM(H48:H50)</f>
        <v>0</v>
      </c>
    </row>
    <row r="52" spans="1:8" ht="16.2" thickTop="1" thickBot="1" x14ac:dyDescent="0.3">
      <c r="A52" t="s">
        <v>28</v>
      </c>
      <c r="D52" s="34">
        <f>SUM(D49:D51)</f>
        <v>0</v>
      </c>
      <c r="E52" s="23" t="s">
        <v>60</v>
      </c>
      <c r="H52" s="26"/>
    </row>
    <row r="53" spans="1:8" ht="15.6" thickTop="1" x14ac:dyDescent="0.25">
      <c r="E53" s="23" t="s">
        <v>46</v>
      </c>
      <c r="H53" s="2">
        <f>H72</f>
        <v>0</v>
      </c>
    </row>
    <row r="54" spans="1:8" x14ac:dyDescent="0.25">
      <c r="A54" t="s">
        <v>47</v>
      </c>
      <c r="E54" t="s">
        <v>44</v>
      </c>
      <c r="H54" s="32">
        <f>D98</f>
        <v>0</v>
      </c>
    </row>
    <row r="55" spans="1:8" ht="15.6" thickBot="1" x14ac:dyDescent="0.3">
      <c r="A55" t="s">
        <v>50</v>
      </c>
      <c r="E55" t="s">
        <v>57</v>
      </c>
      <c r="H55" s="30">
        <f>SUM(H53:H54)</f>
        <v>0</v>
      </c>
    </row>
    <row r="56" spans="1:8" ht="15.6" thickTop="1" x14ac:dyDescent="0.25">
      <c r="A56" t="s">
        <v>51</v>
      </c>
    </row>
    <row r="57" spans="1:8" x14ac:dyDescent="0.25">
      <c r="A57" t="s">
        <v>18</v>
      </c>
      <c r="D57" s="20">
        <v>0</v>
      </c>
      <c r="H57" s="27"/>
    </row>
    <row r="58" spans="1:8" x14ac:dyDescent="0.25">
      <c r="A58" t="s">
        <v>15</v>
      </c>
      <c r="D58" s="20">
        <v>0</v>
      </c>
    </row>
    <row r="59" spans="1:8" ht="15.6" thickBot="1" x14ac:dyDescent="0.3">
      <c r="A59" s="9"/>
      <c r="B59" s="9"/>
      <c r="C59" s="9"/>
      <c r="D59" s="9"/>
      <c r="E59" s="9"/>
      <c r="F59" s="9"/>
      <c r="G59" s="9"/>
      <c r="H59" s="9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3" t="s">
        <v>1</v>
      </c>
    </row>
    <row r="62" spans="1:8" x14ac:dyDescent="0.25">
      <c r="A62" s="13"/>
    </row>
    <row r="63" spans="1:8" x14ac:dyDescent="0.25">
      <c r="A63" s="13"/>
      <c r="E63" t="s">
        <v>47</v>
      </c>
    </row>
    <row r="64" spans="1:8" x14ac:dyDescent="0.25">
      <c r="A64" s="13"/>
    </row>
    <row r="65" spans="1:11" x14ac:dyDescent="0.25">
      <c r="A65" s="16" t="s">
        <v>41</v>
      </c>
      <c r="E65" s="16" t="s">
        <v>52</v>
      </c>
    </row>
    <row r="66" spans="1:11" x14ac:dyDescent="0.25">
      <c r="A66" t="s">
        <v>16</v>
      </c>
      <c r="C66" s="10"/>
      <c r="D66" s="2">
        <f>12*D$25*D$27*D30</f>
        <v>0</v>
      </c>
      <c r="E66" t="s">
        <v>16</v>
      </c>
      <c r="H66" s="2">
        <f>IF(D92&gt;0,D66+D92,D66)</f>
        <v>0</v>
      </c>
      <c r="K66" s="2"/>
    </row>
    <row r="67" spans="1:11" x14ac:dyDescent="0.25">
      <c r="A67" t="s">
        <v>27</v>
      </c>
      <c r="C67" s="10"/>
      <c r="D67" s="2"/>
      <c r="E67" t="s">
        <v>27</v>
      </c>
      <c r="K67" s="24"/>
    </row>
    <row r="68" spans="1:11" x14ac:dyDescent="0.25">
      <c r="A68" t="s">
        <v>17</v>
      </c>
      <c r="C68" s="12"/>
      <c r="D68" s="31">
        <f>12*D$25*D$27*D32</f>
        <v>0</v>
      </c>
      <c r="E68" t="s">
        <v>17</v>
      </c>
      <c r="H68" s="31">
        <f t="shared" ref="H68:H74" si="0">D68</f>
        <v>0</v>
      </c>
    </row>
    <row r="69" spans="1:11" x14ac:dyDescent="0.25">
      <c r="A69" t="s">
        <v>18</v>
      </c>
      <c r="C69" s="10"/>
      <c r="D69" s="31">
        <f t="shared" ref="D69:D76" si="1">12*D$25*D$27*D33</f>
        <v>0</v>
      </c>
      <c r="E69" t="s">
        <v>18</v>
      </c>
      <c r="H69" s="31">
        <f>D81</f>
        <v>0</v>
      </c>
    </row>
    <row r="70" spans="1:11" x14ac:dyDescent="0.25">
      <c r="A70" t="s">
        <v>19</v>
      </c>
      <c r="C70" s="10"/>
      <c r="D70" s="31">
        <f t="shared" si="1"/>
        <v>0</v>
      </c>
      <c r="E70" t="s">
        <v>19</v>
      </c>
      <c r="H70" s="31">
        <f t="shared" si="0"/>
        <v>0</v>
      </c>
    </row>
    <row r="71" spans="1:11" x14ac:dyDescent="0.25">
      <c r="A71" t="s">
        <v>20</v>
      </c>
      <c r="C71" s="10"/>
      <c r="D71" s="31">
        <f t="shared" si="1"/>
        <v>0</v>
      </c>
      <c r="E71" t="s">
        <v>20</v>
      </c>
      <c r="H71" s="31">
        <f>IF(D82&gt;0,D71+D82,D71)</f>
        <v>0</v>
      </c>
    </row>
    <row r="72" spans="1:11" x14ac:dyDescent="0.25">
      <c r="A72" t="s">
        <v>21</v>
      </c>
      <c r="C72" s="11"/>
      <c r="D72" s="31">
        <f t="shared" si="1"/>
        <v>0</v>
      </c>
      <c r="E72" t="s">
        <v>21</v>
      </c>
      <c r="H72" s="31">
        <f>D91</f>
        <v>0</v>
      </c>
    </row>
    <row r="73" spans="1:11" x14ac:dyDescent="0.25">
      <c r="A73" t="s">
        <v>22</v>
      </c>
      <c r="C73" s="11"/>
      <c r="D73" s="31">
        <f t="shared" si="1"/>
        <v>0</v>
      </c>
      <c r="E73" t="s">
        <v>22</v>
      </c>
      <c r="H73" s="31">
        <f t="shared" si="0"/>
        <v>0</v>
      </c>
    </row>
    <row r="74" spans="1:11" x14ac:dyDescent="0.25">
      <c r="A74" t="s">
        <v>23</v>
      </c>
      <c r="C74" s="10"/>
      <c r="D74" s="31">
        <f t="shared" si="1"/>
        <v>0</v>
      </c>
      <c r="E74" t="s">
        <v>23</v>
      </c>
      <c r="H74" s="31">
        <f t="shared" si="0"/>
        <v>0</v>
      </c>
    </row>
    <row r="75" spans="1:11" x14ac:dyDescent="0.25">
      <c r="A75" t="s">
        <v>25</v>
      </c>
      <c r="C75" s="10"/>
      <c r="D75" s="31">
        <f>12*D$25*D$27*D39</f>
        <v>0</v>
      </c>
      <c r="E75" t="s">
        <v>25</v>
      </c>
      <c r="H75" s="31">
        <f>D84</f>
        <v>0</v>
      </c>
    </row>
    <row r="76" spans="1:11" x14ac:dyDescent="0.25">
      <c r="A76" t="s">
        <v>26</v>
      </c>
      <c r="C76" s="10"/>
      <c r="D76" s="32">
        <f t="shared" si="1"/>
        <v>0</v>
      </c>
      <c r="E76" t="s">
        <v>26</v>
      </c>
      <c r="H76" s="32">
        <f>D94</f>
        <v>0</v>
      </c>
    </row>
    <row r="77" spans="1:11" ht="15.6" thickBot="1" x14ac:dyDescent="0.3">
      <c r="A77" t="s">
        <v>24</v>
      </c>
      <c r="C77" s="10"/>
      <c r="D77" s="30">
        <f>SUM(D66:D76)</f>
        <v>0</v>
      </c>
      <c r="E77" t="s">
        <v>42</v>
      </c>
      <c r="H77" s="30">
        <f>SUM(H66:H76)</f>
        <v>0</v>
      </c>
    </row>
    <row r="78" spans="1:11" ht="15.6" thickTop="1" x14ac:dyDescent="0.25">
      <c r="D78" s="2"/>
    </row>
    <row r="79" spans="1:11" x14ac:dyDescent="0.25">
      <c r="A79" s="17" t="s">
        <v>31</v>
      </c>
      <c r="D79" s="2"/>
      <c r="E79" s="17"/>
      <c r="G79" s="29"/>
      <c r="H79" s="29"/>
      <c r="I79" s="29"/>
    </row>
    <row r="80" spans="1:11" x14ac:dyDescent="0.25">
      <c r="A80" t="s">
        <v>32</v>
      </c>
      <c r="D80" s="2">
        <f>D69</f>
        <v>0</v>
      </c>
      <c r="G80" s="29"/>
      <c r="H80" s="28"/>
      <c r="I80" s="29"/>
    </row>
    <row r="81" spans="1:9" x14ac:dyDescent="0.25">
      <c r="A81" t="s">
        <v>33</v>
      </c>
      <c r="D81" s="2">
        <f>D80*(1+D57)</f>
        <v>0</v>
      </c>
      <c r="G81" s="29"/>
      <c r="H81" s="28"/>
      <c r="I81" s="29"/>
    </row>
    <row r="82" spans="1:9" x14ac:dyDescent="0.25">
      <c r="A82" t="s">
        <v>13</v>
      </c>
      <c r="D82" s="22">
        <f>D80-D81</f>
        <v>0</v>
      </c>
      <c r="E82" s="23"/>
      <c r="G82" s="29"/>
      <c r="H82" s="21"/>
      <c r="I82" s="29"/>
    </row>
    <row r="83" spans="1:9" x14ac:dyDescent="0.25">
      <c r="A83" t="s">
        <v>34</v>
      </c>
      <c r="D83" s="2">
        <f>D75</f>
        <v>0</v>
      </c>
      <c r="E83" s="23"/>
      <c r="H83" s="2"/>
    </row>
    <row r="84" spans="1:9" x14ac:dyDescent="0.25">
      <c r="A84" t="s">
        <v>35</v>
      </c>
      <c r="D84" s="2">
        <f>IF(D82&gt;0,D83,D82+D83)</f>
        <v>0</v>
      </c>
    </row>
    <row r="85" spans="1:9" x14ac:dyDescent="0.25">
      <c r="A85" t="s">
        <v>36</v>
      </c>
      <c r="D85" s="21"/>
    </row>
    <row r="86" spans="1:9" x14ac:dyDescent="0.25">
      <c r="A86" t="s">
        <v>14</v>
      </c>
      <c r="D86" s="21">
        <f>IF(D84&gt;0,D84*D44,0)</f>
        <v>0</v>
      </c>
    </row>
    <row r="87" spans="1:9" x14ac:dyDescent="0.25">
      <c r="A87" t="s">
        <v>18</v>
      </c>
      <c r="D87" s="21">
        <f>IF(D84&gt;0,D84*D45,0)</f>
        <v>0</v>
      </c>
    </row>
    <row r="88" spans="1:9" x14ac:dyDescent="0.25">
      <c r="D88" s="2"/>
    </row>
    <row r="89" spans="1:9" x14ac:dyDescent="0.25">
      <c r="A89" s="17" t="s">
        <v>37</v>
      </c>
      <c r="D89" s="2"/>
    </row>
    <row r="90" spans="1:9" x14ac:dyDescent="0.25">
      <c r="A90" t="s">
        <v>38</v>
      </c>
      <c r="D90" s="2">
        <f>D72</f>
        <v>0</v>
      </c>
    </row>
    <row r="91" spans="1:9" x14ac:dyDescent="0.25">
      <c r="A91" t="s">
        <v>39</v>
      </c>
      <c r="D91" s="2">
        <f>D90*(1+D58)</f>
        <v>0</v>
      </c>
    </row>
    <row r="92" spans="1:9" x14ac:dyDescent="0.25">
      <c r="A92" s="23" t="s">
        <v>13</v>
      </c>
      <c r="D92" s="22">
        <f>D90-D91</f>
        <v>0</v>
      </c>
    </row>
    <row r="93" spans="1:9" x14ac:dyDescent="0.25">
      <c r="A93" s="23" t="s">
        <v>34</v>
      </c>
      <c r="D93" s="2">
        <f>D76</f>
        <v>0</v>
      </c>
    </row>
    <row r="94" spans="1:9" x14ac:dyDescent="0.25">
      <c r="A94" s="23" t="s">
        <v>35</v>
      </c>
      <c r="D94" s="2">
        <f>IF(D92&gt;0,D93,D92+D93)</f>
        <v>0</v>
      </c>
    </row>
    <row r="95" spans="1:9" x14ac:dyDescent="0.25">
      <c r="A95" t="s">
        <v>36</v>
      </c>
      <c r="D95" s="21"/>
    </row>
    <row r="96" spans="1:9" x14ac:dyDescent="0.25">
      <c r="A96" t="s">
        <v>14</v>
      </c>
      <c r="D96" s="2">
        <f>IF(D94&gt;0,D94*D49,0)</f>
        <v>0</v>
      </c>
    </row>
    <row r="97" spans="1:8" x14ac:dyDescent="0.25">
      <c r="A97" t="s">
        <v>18</v>
      </c>
      <c r="D97" s="2">
        <f>IF(D94&gt;0,D94*D50,0)</f>
        <v>0</v>
      </c>
    </row>
    <row r="98" spans="1:8" x14ac:dyDescent="0.25">
      <c r="A98" s="23" t="s">
        <v>15</v>
      </c>
      <c r="D98" s="2">
        <f>IF(D94&gt;0,D94*D51,0)</f>
        <v>0</v>
      </c>
    </row>
    <row r="99" spans="1:8" ht="15.6" thickBot="1" x14ac:dyDescent="0.3">
      <c r="A99" s="9"/>
      <c r="B99" s="9"/>
      <c r="C99" s="9"/>
      <c r="D99" s="9"/>
      <c r="E99" s="9"/>
      <c r="F99" s="9"/>
      <c r="G99" s="9"/>
      <c r="H99" s="9"/>
    </row>
    <row r="100" spans="1:8" ht="15.6" thickTop="1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H101" s="6" t="s">
        <v>2</v>
      </c>
    </row>
  </sheetData>
  <mergeCells count="1">
    <mergeCell ref="H1:I2"/>
  </mergeCells>
  <phoneticPr fontId="0" type="noConversion"/>
  <pageMargins left="0.5" right="0.25" top="0.75" bottom="0.75" header="0.5" footer="0.5"/>
  <pageSetup orientation="landscape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CASE32</vt:lpstr>
      <vt:lpstr>CASE32!Print_Area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C. Gapenski;George H. Pink</dc:creator>
  <cp:lastModifiedBy>fern</cp:lastModifiedBy>
  <cp:lastPrinted>2009-04-03T15:41:42Z</cp:lastPrinted>
  <dcterms:created xsi:type="dcterms:W3CDTF">1999-04-02T17:02:03Z</dcterms:created>
  <dcterms:modified xsi:type="dcterms:W3CDTF">2015-08-02T16:05:59Z</dcterms:modified>
</cp:coreProperties>
</file>